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LABORTRY\MARYJ\WEF LPC\mdl webinar\"/>
    </mc:Choice>
  </mc:AlternateContent>
  <bookViews>
    <workbookView xWindow="0" yWindow="0" windowWidth="16380" windowHeight="8196" tabRatio="500"/>
  </bookViews>
  <sheets>
    <sheet name="mdl_s" sheetId="1" r:id="rId1"/>
    <sheet name="mdl_b" sheetId="2" r:id="rId2"/>
    <sheet name="example data" sheetId="4" r:id="rId3"/>
    <sheet name="password" sheetId="5" r:id="rId4"/>
    <sheet name="disclaimer" sheetId="6" r:id="rId5"/>
  </sheets>
  <definedNames>
    <definedName name="_xlnm.Print_Area" localSheetId="0">mdl_s!$A$1:$F$37</definedName>
  </definedNames>
  <calcPr calcId="162913"/>
</workbook>
</file>

<file path=xl/calcChain.xml><?xml version="1.0" encoding="utf-8"?>
<calcChain xmlns="http://schemas.openxmlformats.org/spreadsheetml/2006/main">
  <c r="E28" i="1" l="1"/>
  <c r="E30" i="1" l="1"/>
  <c r="D10" i="2" l="1"/>
  <c r="E15" i="1" l="1"/>
  <c r="E14" i="1"/>
  <c r="E13" i="1"/>
  <c r="E12" i="1"/>
  <c r="E11" i="1"/>
  <c r="E10" i="1"/>
  <c r="E9" i="1"/>
  <c r="E8" i="1"/>
  <c r="D13" i="2" l="1"/>
  <c r="D14" i="2" s="1"/>
  <c r="D12" i="2"/>
  <c r="D11" i="2"/>
  <c r="D17" i="2" l="1"/>
  <c r="E22" i="1" s="1"/>
  <c r="C18" i="1"/>
  <c r="C19" i="1" s="1"/>
  <c r="C16" i="1" l="1"/>
  <c r="C17" i="1"/>
  <c r="E21" i="1" l="1"/>
  <c r="E24" i="1" s="1"/>
  <c r="E17" i="1"/>
  <c r="E16" i="1"/>
  <c r="E31" i="1" l="1"/>
  <c r="E29" i="1"/>
  <c r="E34" i="1"/>
  <c r="E33" i="1"/>
  <c r="E35" i="1" s="1"/>
</calcChain>
</file>

<file path=xl/sharedStrings.xml><?xml version="1.0" encoding="utf-8"?>
<sst xmlns="http://schemas.openxmlformats.org/spreadsheetml/2006/main" count="63" uniqueCount="53">
  <si>
    <t>Analyte:</t>
  </si>
  <si>
    <t>Spike Conc:</t>
  </si>
  <si>
    <t>Method:</t>
  </si>
  <si>
    <t>Test</t>
  </si>
  <si>
    <t>Analysis</t>
  </si>
  <si>
    <t>Percent</t>
  </si>
  <si>
    <t>Replicate</t>
  </si>
  <si>
    <t>Result</t>
  </si>
  <si>
    <t>units</t>
  </si>
  <si>
    <t>Recovery</t>
  </si>
  <si>
    <t>Average</t>
  </si>
  <si>
    <t>Std Dev</t>
  </si>
  <si>
    <t xml:space="preserve">Calculated MDL &gt; 0 </t>
  </si>
  <si>
    <t>Calculated MDL &gt; 0.1 * spike conc</t>
  </si>
  <si>
    <t>Spike conc &gt; calculated MDL</t>
  </si>
  <si>
    <t>Spike conc between 1 and 10 times the MDL</t>
  </si>
  <si>
    <t>acc replicate percent recovery, upper limit</t>
  </si>
  <si>
    <t>acc replicate percent recovery, lower limit</t>
  </si>
  <si>
    <t>all spikes within replicate percent recovery limits</t>
  </si>
  <si>
    <t>mg/L</t>
  </si>
  <si>
    <t>=</t>
  </si>
  <si>
    <r>
      <t>MDL</t>
    </r>
    <r>
      <rPr>
        <vertAlign val="subscript"/>
        <sz val="10"/>
        <rFont val="Arial"/>
        <family val="2"/>
      </rPr>
      <t>b</t>
    </r>
    <r>
      <rPr>
        <sz val="10"/>
        <rFont val="Arial"/>
        <family val="2"/>
      </rPr>
      <t xml:space="preserve"> =</t>
    </r>
  </si>
  <si>
    <r>
      <t xml:space="preserve">X + </t>
    </r>
    <r>
      <rPr>
        <i/>
        <sz val="10"/>
        <rFont val="Arial"/>
        <family val="2"/>
      </rPr>
      <t>t</t>
    </r>
    <r>
      <rPr>
        <vertAlign val="subscript"/>
        <sz val="10"/>
        <rFont val="Arial"/>
        <family val="2"/>
      </rPr>
      <t>(n-1)</t>
    </r>
    <r>
      <rPr>
        <sz val="10"/>
        <rFont val="Arial"/>
        <family val="2"/>
      </rPr>
      <t>(S</t>
    </r>
    <r>
      <rPr>
        <vertAlign val="subscript"/>
        <sz val="10"/>
        <rFont val="Arial"/>
        <family val="2"/>
      </rPr>
      <t>b</t>
    </r>
    <r>
      <rPr>
        <sz val="10"/>
        <rFont val="Arial"/>
        <family val="2"/>
      </rPr>
      <t>)</t>
    </r>
  </si>
  <si>
    <t xml:space="preserve">average = </t>
  </si>
  <si>
    <t xml:space="preserve">count = </t>
  </si>
  <si>
    <r>
      <t>students</t>
    </r>
    <r>
      <rPr>
        <i/>
        <sz val="10"/>
        <rFont val="Arial"/>
        <family val="2"/>
      </rPr>
      <t xml:space="preserve"> t</t>
    </r>
    <r>
      <rPr>
        <vertAlign val="subscript"/>
        <sz val="10"/>
        <rFont val="Arial"/>
        <family val="2"/>
      </rPr>
      <t xml:space="preserve">(n-1)  </t>
    </r>
    <r>
      <rPr>
        <sz val="10"/>
        <rFont val="Arial"/>
        <family val="2"/>
      </rPr>
      <t>=</t>
    </r>
  </si>
  <si>
    <t>t(n-1)</t>
  </si>
  <si>
    <t>Deg of Freedom</t>
  </si>
  <si>
    <t>Date</t>
  </si>
  <si>
    <t>test</t>
  </si>
  <si>
    <t>date</t>
  </si>
  <si>
    <t>analysis</t>
  </si>
  <si>
    <t>result</t>
  </si>
  <si>
    <t xml:space="preserve">deg of freedom = </t>
  </si>
  <si>
    <r>
      <t>S</t>
    </r>
    <r>
      <rPr>
        <vertAlign val="subscript"/>
        <sz val="10"/>
        <rFont val="Arial"/>
        <family val="2"/>
      </rPr>
      <t>b</t>
    </r>
    <r>
      <rPr>
        <sz val="10"/>
        <rFont val="Arial"/>
        <family val="2"/>
      </rPr>
      <t>, std dev =</t>
    </r>
  </si>
  <si>
    <r>
      <t>MDL</t>
    </r>
    <r>
      <rPr>
        <vertAlign val="subscript"/>
        <sz val="11"/>
        <rFont val="Times New Roman"/>
        <family val="1"/>
      </rPr>
      <t>s</t>
    </r>
    <r>
      <rPr>
        <sz val="11"/>
        <rFont val="Times New Roman"/>
        <family val="1"/>
      </rPr>
      <t xml:space="preserve"> = MDL based on spiked samples</t>
    </r>
  </si>
  <si>
    <r>
      <t>MDL</t>
    </r>
    <r>
      <rPr>
        <vertAlign val="subscript"/>
        <sz val="11"/>
        <rFont val="Times New Roman"/>
        <family val="1"/>
      </rPr>
      <t>b</t>
    </r>
    <r>
      <rPr>
        <sz val="11"/>
        <rFont val="Times New Roman"/>
        <family val="1"/>
      </rPr>
      <t xml:space="preserve"> = MDL based on blanks</t>
    </r>
  </si>
  <si>
    <r>
      <t>MDL is greater of MDL</t>
    </r>
    <r>
      <rPr>
        <vertAlign val="subscript"/>
        <sz val="11"/>
        <rFont val="Times New Roman"/>
        <family val="1"/>
      </rPr>
      <t>s</t>
    </r>
    <r>
      <rPr>
        <sz val="11"/>
        <rFont val="Times New Roman"/>
        <family val="1"/>
      </rPr>
      <t xml:space="preserve"> and MDL</t>
    </r>
    <r>
      <rPr>
        <vertAlign val="subscript"/>
        <sz val="11"/>
        <rFont val="Times New Roman"/>
        <family val="1"/>
      </rPr>
      <t>b</t>
    </r>
  </si>
  <si>
    <t xml:space="preserve">Acceptance Criteria Best Practics </t>
  </si>
  <si>
    <t>mg/L Ammonia</t>
  </si>
  <si>
    <t>Blank</t>
  </si>
  <si>
    <t>0.100 Std.</t>
  </si>
  <si>
    <t>Data for MDL Calculation Example</t>
  </si>
  <si>
    <t>Units:</t>
  </si>
  <si>
    <r>
      <t>(A) If none of the method blanks give numerical results, MDL</t>
    </r>
    <r>
      <rPr>
        <vertAlign val="subscript"/>
        <sz val="10"/>
        <rFont val="Arial"/>
        <family val="2"/>
      </rPr>
      <t>b</t>
    </r>
    <r>
      <rPr>
        <sz val="10"/>
        <rFont val="Arial"/>
        <family val="2"/>
      </rPr>
      <t xml:space="preserve"> does not apply.</t>
    </r>
  </si>
  <si>
    <r>
      <t>(B) If some, but not all, of method blanks give numerical results, set MDL</t>
    </r>
    <r>
      <rPr>
        <vertAlign val="subscript"/>
        <sz val="10"/>
        <rFont val="Arial"/>
        <family val="2"/>
      </rPr>
      <t>b</t>
    </r>
    <r>
      <rPr>
        <sz val="10"/>
        <rFont val="Arial"/>
        <family val="2"/>
      </rPr>
      <t xml:space="preserve"> to highest method blanks result.</t>
    </r>
  </si>
  <si>
    <r>
      <t xml:space="preserve">      If more than 100 method blanks are available, set MDLb to the level that is no less than the 99</t>
    </r>
    <r>
      <rPr>
        <vertAlign val="superscript"/>
        <sz val="10"/>
        <rFont val="Arial"/>
        <family val="2"/>
      </rPr>
      <t>th</t>
    </r>
    <r>
      <rPr>
        <sz val="10"/>
        <rFont val="Arial"/>
        <family val="2"/>
      </rPr>
      <t xml:space="preserve"> percentile of the method blank results.</t>
    </r>
  </si>
  <si>
    <r>
      <t>(C) If all of the method blanks have numberical results, calculate MDL</t>
    </r>
    <r>
      <rPr>
        <vertAlign val="subscript"/>
        <sz val="10"/>
        <rFont val="Arial"/>
        <family val="2"/>
      </rPr>
      <t>b</t>
    </r>
    <r>
      <rPr>
        <sz val="10"/>
        <rFont val="Arial"/>
        <family val="2"/>
      </rPr>
      <t xml:space="preserve"> according to formula below</t>
    </r>
  </si>
  <si>
    <t>mdl2020</t>
  </si>
  <si>
    <r>
      <t xml:space="preserve">These spreadsheets were put together by members of the Association of Public Health Laboratories and the WEF Laboratory Practices Committee. The authors have attempted to align procdures with the EPA's </t>
    </r>
    <r>
      <rPr>
        <i/>
        <sz val="16"/>
        <rFont val="Times New Roman"/>
        <family val="1"/>
      </rPr>
      <t>Definition and Procedure for the Detemination of the Method Detection Limit, Revision 2 (EPA821-R-16-006).</t>
    </r>
    <r>
      <rPr>
        <sz val="16"/>
        <rFont val="Times New Roman"/>
        <family val="1"/>
      </rPr>
      <t xml:space="preserve"> The authors make no representation or warranty of any kind, whether expressed or implied, concerning the accuracy, completeness, suitability, or utility of any information, or process presented here, nor do they assume any liability.</t>
    </r>
  </si>
  <si>
    <t>Analyte Name</t>
  </si>
  <si>
    <t>Method Reference or SOP</t>
  </si>
  <si>
    <t>(spike concentration must be a numerical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</si>
</sst>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mmm\-yy;@"/>
    <numFmt numFmtId="165" formatCode="0.0"/>
    <numFmt numFmtId="166" formatCode="0.000"/>
    <numFmt numFmtId="167" formatCode="0.0000"/>
    <numFmt numFmtId="168" formatCode="0.00000"/>
  </numFmts>
  <fonts count="9" x14ac:knownFonts="1">
    <font>
      <sz val="11"/>
      <name val="Times New Roman"/>
      <family val="1"/>
    </font>
    <font>
      <sz val="10"/>
      <name val="Arial"/>
      <family val="2"/>
    </font>
    <font>
      <i/>
      <sz val="10"/>
      <name val="Arial"/>
      <family val="2"/>
    </font>
    <font>
      <vertAlign val="subscript"/>
      <sz val="10"/>
      <name val="Arial"/>
      <family val="2"/>
    </font>
    <font>
      <vertAlign val="subscript"/>
      <sz val="11"/>
      <name val="Times New Roman"/>
      <family val="1"/>
    </font>
    <font>
      <b/>
      <sz val="11"/>
      <name val="Times New Roman"/>
      <family val="1"/>
    </font>
    <font>
      <vertAlign val="superscript"/>
      <sz val="10"/>
      <name val="Arial"/>
      <family val="2"/>
    </font>
    <font>
      <sz val="16"/>
      <name val="Times New Roman"/>
      <family val="1"/>
    </font>
    <font>
      <i/>
      <sz val="16"/>
      <name val="Times New Roman"/>
      <family val="1"/>
    </font>
  </fonts>
  <fills count="5">
    <fill>
      <patternFill patternType="none"/>
    </fill>
    <fill>
      <patternFill patternType="gray125"/>
    </fill>
    <fill>
      <patternFill patternType="solid">
        <fgColor theme="7" tint="0.59999389629810485"/>
        <bgColor indexed="64"/>
      </patternFill>
    </fill>
    <fill>
      <patternFill patternType="solid">
        <fgColor theme="7" tint="0.59999389629810485"/>
        <bgColor indexed="26"/>
      </patternFill>
    </fill>
    <fill>
      <patternFill patternType="solid">
        <fgColor theme="7" tint="0.39997558519241921"/>
        <bgColor indexed="64"/>
      </patternFill>
    </fill>
  </fills>
  <borders count="21">
    <border>
      <left/>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top style="thin">
        <color indexed="64"/>
      </top>
      <bottom/>
      <diagonal/>
    </border>
    <border>
      <left style="thin">
        <color indexed="8"/>
      </left>
      <right style="thin">
        <color indexed="8"/>
      </right>
      <top style="thin">
        <color indexed="64"/>
      </top>
      <bottom/>
      <diagonal/>
    </border>
    <border>
      <left style="thin">
        <color indexed="64"/>
      </left>
      <right/>
      <top/>
      <bottom/>
      <diagonal/>
    </border>
    <border>
      <left style="thin">
        <color indexed="8"/>
      </left>
      <right style="thin">
        <color indexed="64"/>
      </right>
      <top/>
      <bottom/>
      <diagonal/>
    </border>
    <border>
      <left style="thin">
        <color indexed="64"/>
      </left>
      <right/>
      <top/>
      <bottom style="thin">
        <color indexed="64"/>
      </bottom>
      <diagonal/>
    </border>
    <border>
      <left style="thin">
        <color indexed="8"/>
      </left>
      <right style="thin">
        <color indexed="8"/>
      </right>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9">
    <xf numFmtId="0" fontId="0" fillId="0" borderId="0" xfId="0"/>
    <xf numFmtId="0" fontId="0" fillId="0" borderId="4" xfId="0" applyFont="1" applyBorder="1" applyAlignment="1">
      <alignment horizontal="center"/>
    </xf>
    <xf numFmtId="0" fontId="0" fillId="0" borderId="5" xfId="0" applyFont="1" applyBorder="1" applyAlignment="1">
      <alignment horizontal="center"/>
    </xf>
    <xf numFmtId="167" fontId="0" fillId="0" borderId="0" xfId="0" applyNumberFormat="1"/>
    <xf numFmtId="0" fontId="0" fillId="0" borderId="0" xfId="0" applyAlignment="1">
      <alignment horizontal="center"/>
    </xf>
    <xf numFmtId="166" fontId="0" fillId="0" borderId="0" xfId="0" applyNumberFormat="1" applyAlignment="1">
      <alignment horizontal="center"/>
    </xf>
    <xf numFmtId="165" fontId="0" fillId="0" borderId="7" xfId="0" applyNumberFormat="1" applyBorder="1" applyAlignment="1">
      <alignment horizontal="center"/>
    </xf>
    <xf numFmtId="165" fontId="0" fillId="0" borderId="8" xfId="0" applyNumberFormat="1" applyBorder="1" applyAlignment="1">
      <alignment horizontal="center"/>
    </xf>
    <xf numFmtId="0" fontId="0" fillId="0" borderId="0" xfId="0" applyFont="1" applyFill="1" applyBorder="1" applyAlignment="1">
      <alignment horizontal="left"/>
    </xf>
    <xf numFmtId="0" fontId="0" fillId="0" borderId="4" xfId="0" applyBorder="1" applyAlignment="1">
      <alignment horizontal="center"/>
    </xf>
    <xf numFmtId="0" fontId="0" fillId="0" borderId="5" xfId="0" applyBorder="1" applyAlignment="1">
      <alignment horizontal="center"/>
    </xf>
    <xf numFmtId="0" fontId="1" fillId="0" borderId="0" xfId="0" applyFont="1"/>
    <xf numFmtId="0" fontId="1" fillId="0" borderId="0" xfId="0" applyFont="1" applyAlignment="1">
      <alignment horizontal="center"/>
    </xf>
    <xf numFmtId="0" fontId="1" fillId="0" borderId="0" xfId="0" applyFont="1" applyAlignment="1">
      <alignment horizontal="right"/>
    </xf>
    <xf numFmtId="166" fontId="1" fillId="0" borderId="0" xfId="0" applyNumberFormat="1" applyFont="1"/>
    <xf numFmtId="0" fontId="0" fillId="3" borderId="1" xfId="0" applyFill="1" applyBorder="1" applyAlignment="1">
      <alignment horizontal="center"/>
    </xf>
    <xf numFmtId="0" fontId="0" fillId="3" borderId="2" xfId="0" applyFont="1" applyFill="1" applyBorder="1" applyAlignment="1">
      <alignment horizontal="center"/>
    </xf>
    <xf numFmtId="0" fontId="0" fillId="3" borderId="3" xfId="0" applyFont="1" applyFill="1" applyBorder="1" applyAlignment="1">
      <alignment horizontal="center"/>
    </xf>
    <xf numFmtId="165" fontId="0" fillId="3" borderId="3" xfId="0" applyNumberFormat="1" applyFill="1" applyBorder="1" applyAlignment="1">
      <alignment horizontal="center"/>
    </xf>
    <xf numFmtId="166" fontId="0" fillId="3" borderId="3" xfId="0" applyNumberFormat="1" applyFill="1" applyBorder="1" applyAlignment="1">
      <alignment horizontal="center"/>
    </xf>
    <xf numFmtId="165" fontId="0" fillId="0" borderId="8" xfId="0" quotePrefix="1" applyNumberFormat="1" applyBorder="1" applyAlignment="1">
      <alignment horizontal="center"/>
    </xf>
    <xf numFmtId="14" fontId="1" fillId="0" borderId="8" xfId="0" applyNumberFormat="1" applyFont="1" applyBorder="1" applyAlignment="1">
      <alignment horizontal="center"/>
    </xf>
    <xf numFmtId="166" fontId="0" fillId="2" borderId="0" xfId="0" applyNumberFormat="1" applyFill="1" applyAlignment="1">
      <alignment horizontal="center"/>
    </xf>
    <xf numFmtId="0" fontId="0" fillId="3" borderId="11" xfId="0" applyFont="1" applyFill="1" applyBorder="1" applyAlignment="1">
      <alignment horizontal="left"/>
    </xf>
    <xf numFmtId="0" fontId="0" fillId="3" borderId="12" xfId="0" applyFill="1" applyBorder="1" applyAlignment="1">
      <alignment horizontal="center"/>
    </xf>
    <xf numFmtId="166" fontId="0" fillId="3" borderId="12" xfId="0" applyNumberFormat="1" applyFill="1" applyBorder="1" applyAlignment="1">
      <alignment horizontal="center"/>
    </xf>
    <xf numFmtId="165" fontId="0" fillId="3" borderId="12" xfId="0" applyNumberFormat="1" applyFill="1" applyBorder="1" applyAlignment="1">
      <alignment horizontal="center"/>
    </xf>
    <xf numFmtId="165" fontId="0" fillId="3" borderId="9" xfId="0" applyNumberFormat="1" applyFill="1" applyBorder="1" applyAlignment="1">
      <alignment horizontal="center"/>
    </xf>
    <xf numFmtId="0" fontId="0" fillId="3" borderId="13" xfId="0" applyFont="1" applyFill="1" applyBorder="1" applyAlignment="1">
      <alignment horizontal="left"/>
    </xf>
    <xf numFmtId="165" fontId="0" fillId="3" borderId="14" xfId="0" applyNumberFormat="1" applyFill="1" applyBorder="1" applyAlignment="1">
      <alignment horizontal="center"/>
    </xf>
    <xf numFmtId="0" fontId="0" fillId="3" borderId="15" xfId="0" applyFont="1" applyFill="1" applyBorder="1" applyAlignment="1">
      <alignment horizontal="left"/>
    </xf>
    <xf numFmtId="0" fontId="0" fillId="3" borderId="16" xfId="0" applyFont="1" applyFill="1" applyBorder="1" applyAlignment="1">
      <alignment horizontal="center"/>
    </xf>
    <xf numFmtId="166" fontId="0" fillId="2" borderId="17" xfId="0" applyNumberFormat="1" applyFill="1" applyBorder="1" applyAlignment="1">
      <alignment horizontal="center"/>
    </xf>
    <xf numFmtId="165" fontId="0" fillId="3" borderId="16" xfId="0" applyNumberFormat="1" applyFill="1" applyBorder="1" applyAlignment="1">
      <alignment horizontal="center"/>
    </xf>
    <xf numFmtId="165" fontId="0" fillId="3" borderId="10" xfId="0" applyNumberFormat="1" applyFill="1" applyBorder="1" applyAlignment="1">
      <alignment horizontal="center"/>
    </xf>
    <xf numFmtId="0" fontId="0" fillId="2" borderId="0" xfId="0" applyFill="1"/>
    <xf numFmtId="1" fontId="0" fillId="3" borderId="0" xfId="0" applyNumberFormat="1" applyFill="1" applyBorder="1" applyAlignment="1">
      <alignment horizontal="center"/>
    </xf>
    <xf numFmtId="0" fontId="1" fillId="2" borderId="7" xfId="0" applyFont="1" applyFill="1" applyBorder="1" applyAlignment="1">
      <alignment horizontal="center"/>
    </xf>
    <xf numFmtId="0" fontId="1" fillId="2" borderId="6" xfId="0" applyFont="1" applyFill="1" applyBorder="1" applyAlignment="1">
      <alignment horizontal="center"/>
    </xf>
    <xf numFmtId="14" fontId="1" fillId="0" borderId="7" xfId="0" applyNumberFormat="1" applyFont="1" applyBorder="1" applyAlignment="1">
      <alignment horizontal="center"/>
    </xf>
    <xf numFmtId="166" fontId="1" fillId="0" borderId="8" xfId="0" applyNumberFormat="1" applyFont="1" applyBorder="1" applyAlignment="1">
      <alignment horizontal="center"/>
    </xf>
    <xf numFmtId="167" fontId="1" fillId="0" borderId="0" xfId="0" applyNumberFormat="1" applyFont="1"/>
    <xf numFmtId="1" fontId="1" fillId="0" borderId="0" xfId="0" applyNumberFormat="1" applyFont="1"/>
    <xf numFmtId="166" fontId="0" fillId="0" borderId="0" xfId="0" applyNumberFormat="1" applyFill="1" applyBorder="1" applyAlignment="1"/>
    <xf numFmtId="166" fontId="0" fillId="0" borderId="0" xfId="0" quotePrefix="1" applyNumberFormat="1" applyAlignment="1">
      <alignment horizontal="center"/>
    </xf>
    <xf numFmtId="0" fontId="0" fillId="0" borderId="0" xfId="0" applyFill="1"/>
    <xf numFmtId="166" fontId="0" fillId="0" borderId="0" xfId="0" applyNumberFormat="1" applyFill="1" applyAlignment="1">
      <alignment horizontal="center"/>
    </xf>
    <xf numFmtId="0" fontId="5" fillId="0" borderId="18" xfId="0" applyFont="1" applyFill="1" applyBorder="1"/>
    <xf numFmtId="0" fontId="0" fillId="0" borderId="18" xfId="0" applyFill="1" applyBorder="1"/>
    <xf numFmtId="166" fontId="0" fillId="0" borderId="18" xfId="0" applyNumberFormat="1" applyFill="1" applyBorder="1" applyAlignment="1">
      <alignment horizontal="center"/>
    </xf>
    <xf numFmtId="167" fontId="1" fillId="0" borderId="7" xfId="0" applyNumberFormat="1" applyFont="1" applyBorder="1" applyAlignment="1">
      <alignment horizontal="center"/>
    </xf>
    <xf numFmtId="167" fontId="1" fillId="0" borderId="8" xfId="0" applyNumberFormat="1" applyFont="1" applyBorder="1" applyAlignment="1">
      <alignment horizontal="center"/>
    </xf>
    <xf numFmtId="166" fontId="1" fillId="0" borderId="7" xfId="0" applyNumberFormat="1" applyFont="1" applyBorder="1" applyAlignment="1">
      <alignment horizontal="center"/>
    </xf>
    <xf numFmtId="14" fontId="1" fillId="0" borderId="6" xfId="0" applyNumberFormat="1" applyFont="1" applyBorder="1" applyAlignment="1">
      <alignment horizontal="center"/>
    </xf>
    <xf numFmtId="167" fontId="1" fillId="0" borderId="6" xfId="0" applyNumberFormat="1" applyFont="1" applyBorder="1" applyAlignment="1">
      <alignment horizontal="center"/>
    </xf>
    <xf numFmtId="166" fontId="1" fillId="0" borderId="6" xfId="0" applyNumberFormat="1" applyFont="1" applyBorder="1" applyAlignment="1">
      <alignment horizontal="center"/>
    </xf>
    <xf numFmtId="164" fontId="0" fillId="0" borderId="7" xfId="0" applyNumberFormat="1" applyBorder="1" applyAlignment="1" applyProtection="1">
      <alignment horizontal="center"/>
      <protection locked="0"/>
    </xf>
    <xf numFmtId="166" fontId="0" fillId="0" borderId="7" xfId="0" applyNumberFormat="1" applyBorder="1" applyAlignment="1" applyProtection="1">
      <alignment horizontal="center"/>
      <protection locked="0"/>
    </xf>
    <xf numFmtId="164" fontId="0" fillId="0" borderId="8" xfId="0" applyNumberFormat="1" applyBorder="1" applyAlignment="1" applyProtection="1">
      <alignment horizontal="center"/>
      <protection locked="0"/>
    </xf>
    <xf numFmtId="166" fontId="0" fillId="0" borderId="8" xfId="0" applyNumberFormat="1" applyBorder="1" applyAlignment="1" applyProtection="1">
      <alignment horizontal="center"/>
      <protection locked="0"/>
    </xf>
    <xf numFmtId="166" fontId="0" fillId="0" borderId="8" xfId="0" quotePrefix="1" applyNumberFormat="1" applyBorder="1" applyAlignment="1" applyProtection="1">
      <alignment horizontal="center"/>
      <protection locked="0"/>
    </xf>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1" fillId="2" borderId="7" xfId="0" applyFont="1" applyFill="1" applyBorder="1" applyAlignment="1" applyProtection="1">
      <alignment horizontal="center"/>
      <protection locked="0"/>
    </xf>
    <xf numFmtId="0" fontId="1" fillId="2" borderId="6" xfId="0" applyFont="1" applyFill="1" applyBorder="1" applyAlignment="1" applyProtection="1">
      <alignment horizontal="center"/>
      <protection locked="0"/>
    </xf>
    <xf numFmtId="14" fontId="1" fillId="0" borderId="7" xfId="0" applyNumberFormat="1" applyFont="1" applyBorder="1" applyAlignment="1" applyProtection="1">
      <alignment horizontal="center"/>
      <protection locked="0"/>
    </xf>
    <xf numFmtId="168" fontId="1" fillId="0" borderId="7" xfId="0" applyNumberFormat="1" applyFont="1" applyBorder="1" applyAlignment="1" applyProtection="1">
      <alignment horizontal="center"/>
      <protection locked="0"/>
    </xf>
    <xf numFmtId="14" fontId="1" fillId="0" borderId="8" xfId="0" applyNumberFormat="1" applyFont="1" applyBorder="1" applyAlignment="1" applyProtection="1">
      <alignment horizontal="center"/>
      <protection locked="0"/>
    </xf>
    <xf numFmtId="168" fontId="1" fillId="0" borderId="8" xfId="0" applyNumberFormat="1" applyFont="1" applyBorder="1" applyAlignment="1" applyProtection="1">
      <alignment horizontal="center"/>
      <protection locked="0"/>
    </xf>
    <xf numFmtId="0" fontId="1" fillId="0" borderId="8" xfId="0" applyFont="1" applyBorder="1" applyAlignment="1" applyProtection="1">
      <alignment horizontal="center"/>
      <protection locked="0"/>
    </xf>
    <xf numFmtId="14" fontId="1" fillId="0" borderId="0" xfId="0" applyNumberFormat="1" applyFont="1" applyAlignment="1" applyProtection="1">
      <alignment horizontal="center"/>
      <protection locked="0"/>
    </xf>
    <xf numFmtId="15" fontId="1" fillId="0" borderId="0" xfId="0" applyNumberFormat="1" applyFont="1" applyAlignment="1" applyProtection="1">
      <alignment horizontal="center"/>
      <protection locked="0"/>
    </xf>
    <xf numFmtId="0" fontId="1" fillId="4" borderId="19" xfId="0" applyFont="1" applyFill="1" applyBorder="1" applyAlignment="1">
      <alignment horizontal="center"/>
    </xf>
    <xf numFmtId="0" fontId="1" fillId="4" borderId="20" xfId="0" applyFont="1" applyFill="1" applyBorder="1" applyAlignment="1">
      <alignment horizontal="center"/>
    </xf>
    <xf numFmtId="0" fontId="0" fillId="0" borderId="0" xfId="0" applyAlignment="1" applyProtection="1">
      <alignment horizontal="center"/>
    </xf>
    <xf numFmtId="165" fontId="0" fillId="0" borderId="0" xfId="0" applyNumberFormat="1" applyAlignment="1" applyProtection="1">
      <alignment horizontal="center"/>
    </xf>
    <xf numFmtId="0" fontId="7" fillId="0" borderId="0" xfId="0" applyFont="1" applyAlignment="1">
      <alignment vertical="top" wrapText="1"/>
    </xf>
    <xf numFmtId="0" fontId="0" fillId="0" borderId="0" xfId="0" applyProtection="1">
      <protection locked="0"/>
    </xf>
    <xf numFmtId="166" fontId="0" fillId="0" borderId="0" xfId="0" applyNumberFormat="1" applyAlignment="1" applyProtection="1">
      <alignment horizontal="left"/>
      <protection locked="0"/>
    </xf>
  </cellXfs>
  <cellStyles count="1">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6"/>
  <sheetViews>
    <sheetView tabSelected="1" workbookViewId="0">
      <selection activeCell="B4" sqref="B4"/>
    </sheetView>
  </sheetViews>
  <sheetFormatPr defaultColWidth="9" defaultRowHeight="15" customHeight="1" x14ac:dyDescent="0.25"/>
  <cols>
    <col min="1" max="3" width="14.77734375" customWidth="1"/>
    <col min="4" max="4" width="8.77734375" customWidth="1"/>
    <col min="5" max="5" width="14.77734375" customWidth="1"/>
    <col min="6" max="6" width="4.77734375" customWidth="1"/>
  </cols>
  <sheetData>
    <row r="1" spans="1:5" ht="15" customHeight="1" x14ac:dyDescent="0.25">
      <c r="A1" t="s">
        <v>0</v>
      </c>
      <c r="B1" s="77" t="s">
        <v>50</v>
      </c>
    </row>
    <row r="2" spans="1:5" ht="15" customHeight="1" x14ac:dyDescent="0.25">
      <c r="A2" t="s">
        <v>1</v>
      </c>
      <c r="B2" s="78"/>
      <c r="C2" t="s">
        <v>52</v>
      </c>
    </row>
    <row r="3" spans="1:5" ht="15" customHeight="1" x14ac:dyDescent="0.25">
      <c r="A3" t="s">
        <v>43</v>
      </c>
      <c r="B3" s="78" t="s">
        <v>8</v>
      </c>
    </row>
    <row r="4" spans="1:5" ht="15" customHeight="1" x14ac:dyDescent="0.25">
      <c r="A4" t="s">
        <v>2</v>
      </c>
      <c r="B4" s="77" t="s">
        <v>51</v>
      </c>
    </row>
    <row r="6" spans="1:5" ht="15" customHeight="1" x14ac:dyDescent="0.25">
      <c r="A6" s="15"/>
      <c r="B6" s="15" t="s">
        <v>3</v>
      </c>
      <c r="C6" s="15" t="s">
        <v>4</v>
      </c>
      <c r="D6" s="15"/>
      <c r="E6" s="15" t="s">
        <v>5</v>
      </c>
    </row>
    <row r="7" spans="1:5" ht="15" customHeight="1" x14ac:dyDescent="0.25">
      <c r="A7" s="16" t="s">
        <v>6</v>
      </c>
      <c r="B7" s="17" t="s">
        <v>28</v>
      </c>
      <c r="C7" s="16" t="s">
        <v>7</v>
      </c>
      <c r="D7" s="16" t="s">
        <v>8</v>
      </c>
      <c r="E7" s="17" t="s">
        <v>9</v>
      </c>
    </row>
    <row r="8" spans="1:5" ht="15" customHeight="1" x14ac:dyDescent="0.25">
      <c r="A8" s="9">
        <v>1</v>
      </c>
      <c r="B8" s="56"/>
      <c r="C8" s="57"/>
      <c r="D8" s="1" t="s">
        <v>19</v>
      </c>
      <c r="E8" s="6" t="e">
        <f>C8/B2*100</f>
        <v>#DIV/0!</v>
      </c>
    </row>
    <row r="9" spans="1:5" ht="15" customHeight="1" x14ac:dyDescent="0.25">
      <c r="A9" s="10">
        <v>2</v>
      </c>
      <c r="B9" s="58"/>
      <c r="C9" s="59"/>
      <c r="D9" s="2" t="s">
        <v>19</v>
      </c>
      <c r="E9" s="7" t="e">
        <f>C9/B2*100</f>
        <v>#DIV/0!</v>
      </c>
    </row>
    <row r="10" spans="1:5" ht="15" customHeight="1" x14ac:dyDescent="0.25">
      <c r="A10" s="10">
        <v>3</v>
      </c>
      <c r="B10" s="58"/>
      <c r="C10" s="59"/>
      <c r="D10" s="2" t="s">
        <v>19</v>
      </c>
      <c r="E10" s="7" t="e">
        <f>C10/B2*100</f>
        <v>#DIV/0!</v>
      </c>
    </row>
    <row r="11" spans="1:5" ht="15" customHeight="1" x14ac:dyDescent="0.25">
      <c r="A11" s="10">
        <v>4</v>
      </c>
      <c r="B11" s="58"/>
      <c r="C11" s="59"/>
      <c r="D11" s="2" t="s">
        <v>19</v>
      </c>
      <c r="E11" s="7" t="e">
        <f>C11/B2*100</f>
        <v>#DIV/0!</v>
      </c>
    </row>
    <row r="12" spans="1:5" ht="15" customHeight="1" x14ac:dyDescent="0.25">
      <c r="A12" s="10">
        <v>5</v>
      </c>
      <c r="B12" s="58"/>
      <c r="C12" s="59"/>
      <c r="D12" s="2" t="s">
        <v>19</v>
      </c>
      <c r="E12" s="7" t="e">
        <f>C12/B2*100</f>
        <v>#DIV/0!</v>
      </c>
    </row>
    <row r="13" spans="1:5" ht="15" customHeight="1" x14ac:dyDescent="0.25">
      <c r="A13" s="10">
        <v>6</v>
      </c>
      <c r="B13" s="58"/>
      <c r="C13" s="59"/>
      <c r="D13" s="2" t="s">
        <v>19</v>
      </c>
      <c r="E13" s="7" t="e">
        <f>C13/B2*100</f>
        <v>#DIV/0!</v>
      </c>
    </row>
    <row r="14" spans="1:5" ht="15" customHeight="1" x14ac:dyDescent="0.25">
      <c r="A14" s="10">
        <v>7</v>
      </c>
      <c r="B14" s="58"/>
      <c r="C14" s="60"/>
      <c r="D14" s="2" t="s">
        <v>19</v>
      </c>
      <c r="E14" s="7" t="e">
        <f>C14/B2*100</f>
        <v>#DIV/0!</v>
      </c>
    </row>
    <row r="15" spans="1:5" ht="15" customHeight="1" x14ac:dyDescent="0.25">
      <c r="A15" s="10">
        <v>8</v>
      </c>
      <c r="B15" s="58"/>
      <c r="C15" s="60"/>
      <c r="D15" s="2" t="s">
        <v>19</v>
      </c>
      <c r="E15" s="20" t="e">
        <f>C15/B2*100</f>
        <v>#DIV/0!</v>
      </c>
    </row>
    <row r="16" spans="1:5" ht="15" customHeight="1" x14ac:dyDescent="0.25">
      <c r="A16" s="23" t="s">
        <v>10</v>
      </c>
      <c r="B16" s="24"/>
      <c r="C16" s="25" t="e">
        <f>AVERAGE(C8:C15)</f>
        <v>#DIV/0!</v>
      </c>
      <c r="D16" s="26"/>
      <c r="E16" s="27" t="e">
        <f>AVERAGE(E8:E15)</f>
        <v>#DIV/0!</v>
      </c>
    </row>
    <row r="17" spans="1:5" ht="15" customHeight="1" x14ac:dyDescent="0.25">
      <c r="A17" s="28" t="s">
        <v>11</v>
      </c>
      <c r="B17" s="17"/>
      <c r="C17" s="19" t="e">
        <f>STDEV(C8:C15)</f>
        <v>#DIV/0!</v>
      </c>
      <c r="D17" s="18"/>
      <c r="E17" s="29" t="e">
        <f>STDEV(E8:E15)</f>
        <v>#DIV/0!</v>
      </c>
    </row>
    <row r="18" spans="1:5" ht="15" customHeight="1" x14ac:dyDescent="0.25">
      <c r="A18" s="28" t="s">
        <v>27</v>
      </c>
      <c r="B18" s="17"/>
      <c r="C18" s="36">
        <f>COUNT(C8:C15)-1</f>
        <v>-1</v>
      </c>
      <c r="D18" s="18"/>
      <c r="E18" s="29"/>
    </row>
    <row r="19" spans="1:5" ht="15" customHeight="1" x14ac:dyDescent="0.25">
      <c r="A19" s="30" t="s">
        <v>26</v>
      </c>
      <c r="B19" s="31"/>
      <c r="C19" s="32" t="e">
        <f>ABS(TINV(2*0.99,C18))</f>
        <v>#NUM!</v>
      </c>
      <c r="D19" s="33"/>
      <c r="E19" s="34"/>
    </row>
    <row r="20" spans="1:5" ht="15" customHeight="1" x14ac:dyDescent="0.25">
      <c r="C20" s="3"/>
    </row>
    <row r="21" spans="1:5" ht="15" customHeight="1" x14ac:dyDescent="0.35">
      <c r="A21" t="s">
        <v>35</v>
      </c>
      <c r="E21" s="5" t="e">
        <f>C19*C17</f>
        <v>#NUM!</v>
      </c>
    </row>
    <row r="22" spans="1:5" ht="15" customHeight="1" x14ac:dyDescent="0.35">
      <c r="A22" s="8" t="s">
        <v>36</v>
      </c>
      <c r="E22" s="44">
        <f>mdl_b!D17</f>
        <v>1.56043346912156E-2</v>
      </c>
    </row>
    <row r="23" spans="1:5" ht="15" customHeight="1" x14ac:dyDescent="0.25">
      <c r="A23" s="8"/>
      <c r="E23" s="5"/>
    </row>
    <row r="24" spans="1:5" ht="15" customHeight="1" x14ac:dyDescent="0.35">
      <c r="A24" s="35" t="s">
        <v>37</v>
      </c>
      <c r="B24" s="35"/>
      <c r="C24" s="35"/>
      <c r="E24" s="22" t="e">
        <f>MAX(E21,E22)</f>
        <v>#NUM!</v>
      </c>
    </row>
    <row r="25" spans="1:5" s="45" customFormat="1" ht="15" customHeight="1" x14ac:dyDescent="0.25">
      <c r="E25" s="46"/>
    </row>
    <row r="26" spans="1:5" s="45" customFormat="1" ht="15" customHeight="1" x14ac:dyDescent="0.25">
      <c r="E26" s="46"/>
    </row>
    <row r="27" spans="1:5" s="45" customFormat="1" ht="15" customHeight="1" thickBot="1" x14ac:dyDescent="0.3">
      <c r="A27" s="47" t="s">
        <v>38</v>
      </c>
      <c r="B27" s="48"/>
      <c r="C27" s="48"/>
      <c r="D27" s="48"/>
      <c r="E27" s="49"/>
    </row>
    <row r="28" spans="1:5" ht="15" customHeight="1" x14ac:dyDescent="0.25">
      <c r="A28" t="s">
        <v>12</v>
      </c>
      <c r="E28" s="74" t="e">
        <f>IF(E24&gt;0,"yes","no")</f>
        <v>#NUM!</v>
      </c>
    </row>
    <row r="29" spans="1:5" ht="15" customHeight="1" x14ac:dyDescent="0.25">
      <c r="A29" t="s">
        <v>13</v>
      </c>
      <c r="E29" s="74" t="e">
        <f>IF(E24&gt;0.1*B2,"yes","no")</f>
        <v>#NUM!</v>
      </c>
    </row>
    <row r="30" spans="1:5" ht="15" customHeight="1" x14ac:dyDescent="0.25">
      <c r="A30" t="s">
        <v>14</v>
      </c>
      <c r="E30" s="74" t="str">
        <f>IF(B2&gt;B24,"yes","no")</f>
        <v>no</v>
      </c>
    </row>
    <row r="31" spans="1:5" ht="15" customHeight="1" x14ac:dyDescent="0.25">
      <c r="A31" t="s">
        <v>15</v>
      </c>
      <c r="E31" s="74" t="e">
        <f>IF(AND(B2&gt;E24,B2&lt;E24*10),"yes","no")</f>
        <v>#NUM!</v>
      </c>
    </row>
    <row r="32" spans="1:5" ht="15" customHeight="1" x14ac:dyDescent="0.25">
      <c r="E32" s="74"/>
    </row>
    <row r="33" spans="1:5" ht="15" customHeight="1" x14ac:dyDescent="0.25">
      <c r="A33" t="s">
        <v>17</v>
      </c>
      <c r="E33" s="75" t="e">
        <f>E16-(3*E17)</f>
        <v>#DIV/0!</v>
      </c>
    </row>
    <row r="34" spans="1:5" ht="15" customHeight="1" x14ac:dyDescent="0.25">
      <c r="A34" t="s">
        <v>16</v>
      </c>
      <c r="E34" s="75" t="e">
        <f>E16+(3*E17)</f>
        <v>#DIV/0!</v>
      </c>
    </row>
    <row r="35" spans="1:5" ht="15" customHeight="1" x14ac:dyDescent="0.25">
      <c r="A35" t="s">
        <v>18</v>
      </c>
      <c r="E35" s="74" t="e">
        <f>IF(AND(E16&gt;E33,E166&lt;E34),"yes","no")</f>
        <v>#DIV/0!</v>
      </c>
    </row>
    <row r="36" spans="1:5" ht="15" customHeight="1" x14ac:dyDescent="0.25">
      <c r="E36" s="4"/>
    </row>
  </sheetData>
  <sheetProtection algorithmName="SHA-512" hashValue="KdjvKE3OZZWxSMBZY7FjqUJ121Ns9riw62F0FoWep8iefuFPtxb6sXstoCzHRIxJib5rXXaj5VDNCIXfnyKnAg==" saltValue="6Ax9D5QwvvEw1W4TpiTpFg==" spinCount="100000" sheet="1" selectLockedCells="1"/>
  <pageMargins left="0.74791666666666667" right="0.5" top="0.98402777777777772" bottom="0.98402777777777772" header="0.51180555555555551" footer="0.51180555555555551"/>
  <pageSetup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0"/>
  <sheetViews>
    <sheetView workbookViewId="0">
      <selection activeCell="A22" sqref="A22"/>
    </sheetView>
  </sheetViews>
  <sheetFormatPr defaultColWidth="9" defaultRowHeight="15" customHeight="1" x14ac:dyDescent="0.25"/>
  <cols>
    <col min="1" max="2" width="14.77734375" style="62" customWidth="1"/>
    <col min="3" max="3" width="18.77734375" style="11" customWidth="1"/>
    <col min="4" max="4" width="10.77734375" style="11" customWidth="1"/>
    <col min="5" max="5" width="3.77734375" style="11" customWidth="1"/>
    <col min="6" max="16384" width="9" style="11"/>
  </cols>
  <sheetData>
    <row r="1" spans="1:4" ht="15" customHeight="1" x14ac:dyDescent="0.35">
      <c r="A1" s="61" t="s">
        <v>44</v>
      </c>
    </row>
    <row r="2" spans="1:4" ht="15" customHeight="1" x14ac:dyDescent="0.25">
      <c r="A2" s="61"/>
    </row>
    <row r="3" spans="1:4" ht="15" customHeight="1" x14ac:dyDescent="0.35">
      <c r="A3" s="61" t="s">
        <v>45</v>
      </c>
    </row>
    <row r="4" spans="1:4" ht="15" customHeight="1" x14ac:dyDescent="0.25">
      <c r="A4" s="61" t="s">
        <v>46</v>
      </c>
    </row>
    <row r="5" spans="1:4" ht="15" customHeight="1" x14ac:dyDescent="0.25">
      <c r="A5" s="61"/>
    </row>
    <row r="6" spans="1:4" ht="15" customHeight="1" x14ac:dyDescent="0.35">
      <c r="A6" s="61" t="s">
        <v>47</v>
      </c>
    </row>
    <row r="8" spans="1:4" ht="15" customHeight="1" x14ac:dyDescent="0.25">
      <c r="A8" s="63" t="s">
        <v>29</v>
      </c>
      <c r="B8" s="63" t="s">
        <v>31</v>
      </c>
      <c r="C8" s="12"/>
      <c r="D8" s="12"/>
    </row>
    <row r="9" spans="1:4" ht="15" customHeight="1" x14ac:dyDescent="0.25">
      <c r="A9" s="64" t="s">
        <v>30</v>
      </c>
      <c r="B9" s="64" t="s">
        <v>32</v>
      </c>
    </row>
    <row r="10" spans="1:4" ht="15" customHeight="1" x14ac:dyDescent="0.25">
      <c r="A10" s="65">
        <v>43466</v>
      </c>
      <c r="B10" s="66">
        <v>2.8999999999999998E-3</v>
      </c>
      <c r="C10" s="13" t="s">
        <v>23</v>
      </c>
      <c r="D10" s="41">
        <f>IF(AVERAGE(B10:B100)&lt;0,0,AVERAGE(B10:B100))</f>
        <v>6.1749999999999991E-3</v>
      </c>
    </row>
    <row r="11" spans="1:4" ht="15" customHeight="1" x14ac:dyDescent="0.35">
      <c r="A11" s="67">
        <v>43497</v>
      </c>
      <c r="B11" s="68">
        <v>1.23E-2</v>
      </c>
      <c r="C11" s="13" t="s">
        <v>34</v>
      </c>
      <c r="D11" s="14">
        <f>STDEV(B10:B100)</f>
        <v>3.4691169953278808E-3</v>
      </c>
    </row>
    <row r="12" spans="1:4" ht="15" customHeight="1" x14ac:dyDescent="0.25">
      <c r="A12" s="67">
        <v>43525</v>
      </c>
      <c r="B12" s="68">
        <v>0</v>
      </c>
      <c r="C12" s="13" t="s">
        <v>24</v>
      </c>
      <c r="D12" s="11">
        <f>COUNT(B10:B100)</f>
        <v>12</v>
      </c>
    </row>
    <row r="13" spans="1:4" ht="15" customHeight="1" x14ac:dyDescent="0.25">
      <c r="A13" s="67">
        <v>43556</v>
      </c>
      <c r="B13" s="68">
        <v>6.0000000000000001E-3</v>
      </c>
      <c r="C13" s="13" t="s">
        <v>33</v>
      </c>
      <c r="D13" s="42">
        <f>COUNT(B10:B100)-1</f>
        <v>11</v>
      </c>
    </row>
    <row r="14" spans="1:4" ht="15" customHeight="1" x14ac:dyDescent="0.35">
      <c r="A14" s="67">
        <v>43586</v>
      </c>
      <c r="B14" s="68">
        <v>7.1000000000000004E-3</v>
      </c>
      <c r="C14" s="13" t="s">
        <v>25</v>
      </c>
      <c r="D14" s="43">
        <f>ABS(TINV(2*0.99,D13))</f>
        <v>2.7180791838138609</v>
      </c>
    </row>
    <row r="15" spans="1:4" ht="15" customHeight="1" x14ac:dyDescent="0.25">
      <c r="A15" s="67">
        <v>43617</v>
      </c>
      <c r="B15" s="68">
        <v>5.7999999999999996E-3</v>
      </c>
      <c r="C15" s="13"/>
    </row>
    <row r="16" spans="1:4" ht="15" customHeight="1" x14ac:dyDescent="0.35">
      <c r="A16" s="67">
        <v>43647</v>
      </c>
      <c r="B16" s="68">
        <v>6.8999999999999999E-3</v>
      </c>
      <c r="C16" s="13" t="s">
        <v>21</v>
      </c>
      <c r="D16" s="11" t="s">
        <v>22</v>
      </c>
    </row>
    <row r="17" spans="1:4" ht="15" customHeight="1" x14ac:dyDescent="0.25">
      <c r="A17" s="67">
        <v>43678</v>
      </c>
      <c r="B17" s="68">
        <v>1.09E-2</v>
      </c>
      <c r="C17" s="13" t="s">
        <v>20</v>
      </c>
      <c r="D17" s="14">
        <f>D10+D14*D11</f>
        <v>1.56043346912156E-2</v>
      </c>
    </row>
    <row r="18" spans="1:4" ht="15" customHeight="1" x14ac:dyDescent="0.25">
      <c r="A18" s="67">
        <v>43709</v>
      </c>
      <c r="B18" s="68">
        <v>5.7999999999999996E-3</v>
      </c>
      <c r="C18" s="13"/>
    </row>
    <row r="19" spans="1:4" ht="15" customHeight="1" x14ac:dyDescent="0.25">
      <c r="A19" s="67">
        <v>43739</v>
      </c>
      <c r="B19" s="68">
        <v>8.6999999999999994E-3</v>
      </c>
      <c r="C19" s="13"/>
    </row>
    <row r="20" spans="1:4" ht="15" customHeight="1" x14ac:dyDescent="0.25">
      <c r="A20" s="67">
        <v>43770</v>
      </c>
      <c r="B20" s="68">
        <v>2.3E-3</v>
      </c>
      <c r="C20" s="13"/>
      <c r="D20" s="14"/>
    </row>
    <row r="21" spans="1:4" ht="15" customHeight="1" x14ac:dyDescent="0.25">
      <c r="A21" s="67">
        <v>43800</v>
      </c>
      <c r="B21" s="68">
        <v>5.4000000000000003E-3</v>
      </c>
    </row>
    <row r="22" spans="1:4" ht="15" customHeight="1" x14ac:dyDescent="0.25">
      <c r="A22" s="67"/>
      <c r="B22" s="69"/>
    </row>
    <row r="23" spans="1:4" ht="15" customHeight="1" x14ac:dyDescent="0.25">
      <c r="A23" s="67"/>
      <c r="B23" s="69"/>
    </row>
    <row r="24" spans="1:4" ht="15" customHeight="1" x14ac:dyDescent="0.25">
      <c r="A24" s="67"/>
      <c r="B24" s="69"/>
    </row>
    <row r="25" spans="1:4" ht="15" customHeight="1" x14ac:dyDescent="0.25">
      <c r="A25" s="67"/>
      <c r="B25" s="69"/>
    </row>
    <row r="26" spans="1:4" ht="15" customHeight="1" x14ac:dyDescent="0.25">
      <c r="A26" s="67"/>
      <c r="B26" s="69"/>
    </row>
    <row r="27" spans="1:4" ht="15" customHeight="1" x14ac:dyDescent="0.25">
      <c r="A27" s="67"/>
      <c r="B27" s="69"/>
    </row>
    <row r="28" spans="1:4" ht="15" customHeight="1" x14ac:dyDescent="0.25">
      <c r="A28" s="67"/>
      <c r="B28" s="69"/>
    </row>
    <row r="29" spans="1:4" ht="15" customHeight="1" x14ac:dyDescent="0.25">
      <c r="A29" s="67"/>
      <c r="B29" s="69"/>
    </row>
    <row r="30" spans="1:4" ht="15" customHeight="1" x14ac:dyDescent="0.25">
      <c r="A30" s="67"/>
      <c r="B30" s="69"/>
    </row>
    <row r="31" spans="1:4" ht="15" customHeight="1" x14ac:dyDescent="0.25">
      <c r="A31" s="67"/>
      <c r="B31" s="69"/>
    </row>
    <row r="32" spans="1:4" ht="15" customHeight="1" x14ac:dyDescent="0.25">
      <c r="A32" s="67"/>
      <c r="B32" s="69"/>
    </row>
    <row r="33" spans="1:2" ht="15" customHeight="1" x14ac:dyDescent="0.25">
      <c r="A33" s="67"/>
      <c r="B33" s="69"/>
    </row>
    <row r="34" spans="1:2" ht="15" customHeight="1" x14ac:dyDescent="0.25">
      <c r="A34" s="67"/>
      <c r="B34" s="69"/>
    </row>
    <row r="35" spans="1:2" ht="15" customHeight="1" x14ac:dyDescent="0.25">
      <c r="A35" s="67"/>
      <c r="B35" s="69"/>
    </row>
    <row r="36" spans="1:2" ht="15" customHeight="1" x14ac:dyDescent="0.25">
      <c r="A36" s="67"/>
      <c r="B36" s="69"/>
    </row>
    <row r="37" spans="1:2" ht="15" customHeight="1" x14ac:dyDescent="0.25">
      <c r="A37" s="67"/>
      <c r="B37" s="69"/>
    </row>
    <row r="38" spans="1:2" ht="15" customHeight="1" x14ac:dyDescent="0.25">
      <c r="A38" s="67"/>
      <c r="B38" s="69"/>
    </row>
    <row r="39" spans="1:2" ht="15" customHeight="1" x14ac:dyDescent="0.25">
      <c r="A39" s="67"/>
      <c r="B39" s="69"/>
    </row>
    <row r="40" spans="1:2" ht="15" customHeight="1" x14ac:dyDescent="0.25">
      <c r="A40" s="67"/>
      <c r="B40" s="69"/>
    </row>
    <row r="41" spans="1:2" ht="15" customHeight="1" x14ac:dyDescent="0.25">
      <c r="A41" s="67"/>
      <c r="B41" s="69"/>
    </row>
    <row r="42" spans="1:2" ht="15" customHeight="1" x14ac:dyDescent="0.25">
      <c r="A42" s="67"/>
      <c r="B42" s="69"/>
    </row>
    <row r="43" spans="1:2" ht="15" customHeight="1" x14ac:dyDescent="0.25">
      <c r="A43" s="67"/>
      <c r="B43" s="69"/>
    </row>
    <row r="44" spans="1:2" ht="15" customHeight="1" x14ac:dyDescent="0.25">
      <c r="A44" s="67"/>
      <c r="B44" s="69"/>
    </row>
    <row r="45" spans="1:2" ht="15" customHeight="1" x14ac:dyDescent="0.25">
      <c r="A45" s="67"/>
      <c r="B45" s="69"/>
    </row>
    <row r="46" spans="1:2" ht="15" customHeight="1" x14ac:dyDescent="0.25">
      <c r="A46" s="67"/>
      <c r="B46" s="69"/>
    </row>
    <row r="47" spans="1:2" ht="15" customHeight="1" x14ac:dyDescent="0.25">
      <c r="A47" s="67"/>
      <c r="B47" s="69"/>
    </row>
    <row r="48" spans="1:2" ht="15" customHeight="1" x14ac:dyDescent="0.25">
      <c r="A48" s="67"/>
      <c r="B48" s="69"/>
    </row>
    <row r="49" spans="1:2" ht="15" customHeight="1" x14ac:dyDescent="0.25">
      <c r="A49" s="67"/>
      <c r="B49" s="69"/>
    </row>
    <row r="50" spans="1:2" ht="15" customHeight="1" x14ac:dyDescent="0.25">
      <c r="A50" s="67"/>
      <c r="B50" s="69"/>
    </row>
    <row r="51" spans="1:2" ht="15" customHeight="1" x14ac:dyDescent="0.25">
      <c r="A51" s="67"/>
      <c r="B51" s="69"/>
    </row>
    <row r="52" spans="1:2" ht="15" customHeight="1" x14ac:dyDescent="0.25">
      <c r="A52" s="67"/>
      <c r="B52" s="69"/>
    </row>
    <row r="53" spans="1:2" ht="15" customHeight="1" x14ac:dyDescent="0.25">
      <c r="A53" s="67"/>
      <c r="B53" s="69"/>
    </row>
    <row r="54" spans="1:2" ht="15" customHeight="1" x14ac:dyDescent="0.25">
      <c r="A54" s="67"/>
      <c r="B54" s="69"/>
    </row>
    <row r="55" spans="1:2" ht="15" customHeight="1" x14ac:dyDescent="0.25">
      <c r="A55" s="67"/>
      <c r="B55" s="69"/>
    </row>
    <row r="56" spans="1:2" ht="15" customHeight="1" x14ac:dyDescent="0.25">
      <c r="A56" s="67"/>
      <c r="B56" s="69"/>
    </row>
    <row r="57" spans="1:2" ht="15" customHeight="1" x14ac:dyDescent="0.25">
      <c r="A57" s="67"/>
      <c r="B57" s="69"/>
    </row>
    <row r="58" spans="1:2" ht="15" customHeight="1" x14ac:dyDescent="0.25">
      <c r="A58" s="67"/>
      <c r="B58" s="69"/>
    </row>
    <row r="59" spans="1:2" ht="15" customHeight="1" x14ac:dyDescent="0.25">
      <c r="A59" s="67"/>
      <c r="B59" s="69"/>
    </row>
    <row r="60" spans="1:2" ht="15" customHeight="1" x14ac:dyDescent="0.25">
      <c r="A60" s="67"/>
      <c r="B60" s="69"/>
    </row>
    <row r="61" spans="1:2" ht="15" customHeight="1" x14ac:dyDescent="0.25">
      <c r="A61" s="67"/>
      <c r="B61" s="69"/>
    </row>
    <row r="62" spans="1:2" ht="15" customHeight="1" x14ac:dyDescent="0.25">
      <c r="A62" s="67"/>
      <c r="B62" s="69"/>
    </row>
    <row r="63" spans="1:2" ht="15" customHeight="1" x14ac:dyDescent="0.25">
      <c r="A63" s="67"/>
      <c r="B63" s="69"/>
    </row>
    <row r="64" spans="1:2" ht="15" customHeight="1" x14ac:dyDescent="0.25">
      <c r="A64" s="67"/>
      <c r="B64" s="69"/>
    </row>
    <row r="65" spans="1:2" ht="15" customHeight="1" x14ac:dyDescent="0.25">
      <c r="A65" s="67"/>
      <c r="B65" s="69"/>
    </row>
    <row r="66" spans="1:2" ht="15" customHeight="1" x14ac:dyDescent="0.25">
      <c r="A66" s="67"/>
      <c r="B66" s="69"/>
    </row>
    <row r="67" spans="1:2" ht="15" customHeight="1" x14ac:dyDescent="0.25">
      <c r="A67" s="67"/>
      <c r="B67" s="69"/>
    </row>
    <row r="68" spans="1:2" ht="15" customHeight="1" x14ac:dyDescent="0.25">
      <c r="A68" s="67"/>
      <c r="B68" s="69"/>
    </row>
    <row r="69" spans="1:2" ht="15" customHeight="1" x14ac:dyDescent="0.25">
      <c r="A69" s="67"/>
      <c r="B69" s="69"/>
    </row>
    <row r="70" spans="1:2" ht="15" customHeight="1" x14ac:dyDescent="0.25">
      <c r="A70" s="67"/>
      <c r="B70" s="69"/>
    </row>
    <row r="71" spans="1:2" ht="15" customHeight="1" x14ac:dyDescent="0.25">
      <c r="A71" s="67"/>
      <c r="B71" s="69"/>
    </row>
    <row r="72" spans="1:2" ht="15" customHeight="1" x14ac:dyDescent="0.25">
      <c r="A72" s="67"/>
      <c r="B72" s="69"/>
    </row>
    <row r="73" spans="1:2" ht="15" customHeight="1" x14ac:dyDescent="0.25">
      <c r="A73" s="67"/>
      <c r="B73" s="69"/>
    </row>
    <row r="74" spans="1:2" ht="15" customHeight="1" x14ac:dyDescent="0.25">
      <c r="A74" s="67"/>
      <c r="B74" s="69"/>
    </row>
    <row r="75" spans="1:2" ht="15" customHeight="1" x14ac:dyDescent="0.25">
      <c r="A75" s="67"/>
      <c r="B75" s="69"/>
    </row>
    <row r="76" spans="1:2" ht="15" customHeight="1" x14ac:dyDescent="0.25">
      <c r="A76" s="67"/>
      <c r="B76" s="69"/>
    </row>
    <row r="77" spans="1:2" ht="15" customHeight="1" x14ac:dyDescent="0.25">
      <c r="A77" s="67"/>
      <c r="B77" s="69"/>
    </row>
    <row r="78" spans="1:2" ht="15" customHeight="1" x14ac:dyDescent="0.25">
      <c r="A78" s="67"/>
      <c r="B78" s="69"/>
    </row>
    <row r="79" spans="1:2" ht="15" customHeight="1" x14ac:dyDescent="0.25">
      <c r="A79" s="67"/>
      <c r="B79" s="69"/>
    </row>
    <row r="80" spans="1:2" ht="15" customHeight="1" x14ac:dyDescent="0.25">
      <c r="A80" s="67"/>
      <c r="B80" s="69"/>
    </row>
    <row r="81" spans="1:2" ht="15" customHeight="1" x14ac:dyDescent="0.25">
      <c r="A81" s="67"/>
      <c r="B81" s="69"/>
    </row>
    <row r="82" spans="1:2" ht="15" customHeight="1" x14ac:dyDescent="0.25">
      <c r="A82" s="67"/>
      <c r="B82" s="69"/>
    </row>
    <row r="83" spans="1:2" ht="15" customHeight="1" x14ac:dyDescent="0.25">
      <c r="A83" s="67"/>
      <c r="B83" s="69"/>
    </row>
    <row r="84" spans="1:2" ht="15" customHeight="1" x14ac:dyDescent="0.25">
      <c r="A84" s="67"/>
      <c r="B84" s="69"/>
    </row>
    <row r="85" spans="1:2" ht="15" customHeight="1" x14ac:dyDescent="0.25">
      <c r="A85" s="67"/>
      <c r="B85" s="69"/>
    </row>
    <row r="86" spans="1:2" ht="15" customHeight="1" x14ac:dyDescent="0.25">
      <c r="A86" s="67"/>
      <c r="B86" s="69"/>
    </row>
    <row r="87" spans="1:2" ht="15" customHeight="1" x14ac:dyDescent="0.25">
      <c r="A87" s="67"/>
      <c r="B87" s="69"/>
    </row>
    <row r="88" spans="1:2" ht="15" customHeight="1" x14ac:dyDescent="0.25">
      <c r="A88" s="67"/>
      <c r="B88" s="69"/>
    </row>
    <row r="89" spans="1:2" ht="15" customHeight="1" x14ac:dyDescent="0.25">
      <c r="A89" s="67"/>
      <c r="B89" s="69"/>
    </row>
    <row r="90" spans="1:2" ht="15" customHeight="1" x14ac:dyDescent="0.25">
      <c r="A90" s="67"/>
      <c r="B90" s="69"/>
    </row>
    <row r="91" spans="1:2" ht="15" customHeight="1" x14ac:dyDescent="0.25">
      <c r="A91" s="67"/>
      <c r="B91" s="69"/>
    </row>
    <row r="92" spans="1:2" ht="15" customHeight="1" x14ac:dyDescent="0.25">
      <c r="A92" s="67"/>
      <c r="B92" s="69"/>
    </row>
    <row r="93" spans="1:2" ht="15" customHeight="1" x14ac:dyDescent="0.25">
      <c r="A93" s="67"/>
      <c r="B93" s="69"/>
    </row>
    <row r="94" spans="1:2" ht="15" customHeight="1" x14ac:dyDescent="0.25">
      <c r="A94" s="67"/>
      <c r="B94" s="69"/>
    </row>
    <row r="95" spans="1:2" ht="15" customHeight="1" x14ac:dyDescent="0.25">
      <c r="A95" s="67"/>
      <c r="B95" s="69"/>
    </row>
    <row r="96" spans="1:2" ht="15" customHeight="1" x14ac:dyDescent="0.25">
      <c r="A96" s="67"/>
      <c r="B96" s="69"/>
    </row>
    <row r="97" spans="1:2" ht="15" customHeight="1" x14ac:dyDescent="0.25">
      <c r="A97" s="67"/>
      <c r="B97" s="69"/>
    </row>
    <row r="98" spans="1:2" ht="15" customHeight="1" x14ac:dyDescent="0.25">
      <c r="A98" s="67"/>
      <c r="B98" s="69"/>
    </row>
    <row r="99" spans="1:2" ht="15" customHeight="1" x14ac:dyDescent="0.25">
      <c r="A99" s="67"/>
      <c r="B99" s="69"/>
    </row>
    <row r="100" spans="1:2" ht="15" customHeight="1" x14ac:dyDescent="0.25">
      <c r="A100" s="67"/>
      <c r="B100" s="69"/>
    </row>
    <row r="101" spans="1:2" ht="15" customHeight="1" x14ac:dyDescent="0.25">
      <c r="A101" s="70"/>
    </row>
    <row r="102" spans="1:2" ht="15" customHeight="1" x14ac:dyDescent="0.25">
      <c r="A102" s="70"/>
    </row>
    <row r="103" spans="1:2" ht="15" customHeight="1" x14ac:dyDescent="0.25">
      <c r="A103" s="70"/>
    </row>
    <row r="104" spans="1:2" ht="15" customHeight="1" x14ac:dyDescent="0.25">
      <c r="A104" s="70"/>
    </row>
    <row r="105" spans="1:2" ht="15" customHeight="1" x14ac:dyDescent="0.25">
      <c r="A105" s="70"/>
    </row>
    <row r="106" spans="1:2" ht="15" customHeight="1" x14ac:dyDescent="0.25">
      <c r="A106" s="70"/>
    </row>
    <row r="107" spans="1:2" ht="15" customHeight="1" x14ac:dyDescent="0.25">
      <c r="A107" s="70"/>
    </row>
    <row r="108" spans="1:2" ht="15" customHeight="1" x14ac:dyDescent="0.25">
      <c r="A108" s="70"/>
    </row>
    <row r="109" spans="1:2" ht="15" customHeight="1" x14ac:dyDescent="0.25">
      <c r="A109" s="70"/>
    </row>
    <row r="110" spans="1:2" ht="15" customHeight="1" x14ac:dyDescent="0.25">
      <c r="A110" s="70"/>
    </row>
    <row r="111" spans="1:2" ht="15" customHeight="1" x14ac:dyDescent="0.25">
      <c r="A111" s="70"/>
    </row>
    <row r="112" spans="1:2" ht="15" customHeight="1" x14ac:dyDescent="0.25">
      <c r="A112" s="70"/>
    </row>
    <row r="113" spans="1:1" ht="15" customHeight="1" x14ac:dyDescent="0.25">
      <c r="A113" s="70"/>
    </row>
    <row r="114" spans="1:1" ht="15" customHeight="1" x14ac:dyDescent="0.25">
      <c r="A114" s="70"/>
    </row>
    <row r="115" spans="1:1" ht="15" customHeight="1" x14ac:dyDescent="0.25">
      <c r="A115" s="70"/>
    </row>
    <row r="116" spans="1:1" ht="15" customHeight="1" x14ac:dyDescent="0.25">
      <c r="A116" s="70"/>
    </row>
    <row r="117" spans="1:1" ht="15" customHeight="1" x14ac:dyDescent="0.25">
      <c r="A117" s="70"/>
    </row>
    <row r="118" spans="1:1" ht="15" customHeight="1" x14ac:dyDescent="0.25">
      <c r="A118" s="70"/>
    </row>
    <row r="119" spans="1:1" ht="15" customHeight="1" x14ac:dyDescent="0.25">
      <c r="A119" s="70"/>
    </row>
    <row r="120" spans="1:1" ht="15" customHeight="1" x14ac:dyDescent="0.25">
      <c r="A120" s="70"/>
    </row>
    <row r="121" spans="1:1" ht="15" customHeight="1" x14ac:dyDescent="0.25">
      <c r="A121" s="70"/>
    </row>
    <row r="122" spans="1:1" ht="15" customHeight="1" x14ac:dyDescent="0.25">
      <c r="A122" s="70"/>
    </row>
    <row r="123" spans="1:1" ht="15" customHeight="1" x14ac:dyDescent="0.25">
      <c r="A123" s="70"/>
    </row>
    <row r="124" spans="1:1" ht="15" customHeight="1" x14ac:dyDescent="0.25">
      <c r="A124" s="70"/>
    </row>
    <row r="125" spans="1:1" ht="15" customHeight="1" x14ac:dyDescent="0.25">
      <c r="A125" s="70"/>
    </row>
    <row r="126" spans="1:1" ht="15" customHeight="1" x14ac:dyDescent="0.25">
      <c r="A126" s="70"/>
    </row>
    <row r="127" spans="1:1" ht="15" customHeight="1" x14ac:dyDescent="0.25">
      <c r="A127" s="70"/>
    </row>
    <row r="128" spans="1:1" ht="15" customHeight="1" x14ac:dyDescent="0.25">
      <c r="A128" s="70"/>
    </row>
    <row r="129" spans="1:1" ht="15" customHeight="1" x14ac:dyDescent="0.25">
      <c r="A129" s="70"/>
    </row>
    <row r="130" spans="1:1" ht="15" customHeight="1" x14ac:dyDescent="0.25">
      <c r="A130" s="70"/>
    </row>
    <row r="131" spans="1:1" ht="15" customHeight="1" x14ac:dyDescent="0.25">
      <c r="A131" s="70"/>
    </row>
    <row r="132" spans="1:1" ht="15" customHeight="1" x14ac:dyDescent="0.25">
      <c r="A132" s="70"/>
    </row>
    <row r="133" spans="1:1" ht="15" customHeight="1" x14ac:dyDescent="0.25">
      <c r="A133" s="70"/>
    </row>
    <row r="134" spans="1:1" ht="15" customHeight="1" x14ac:dyDescent="0.25">
      <c r="A134" s="70"/>
    </row>
    <row r="135" spans="1:1" ht="15" customHeight="1" x14ac:dyDescent="0.25">
      <c r="A135" s="70"/>
    </row>
    <row r="136" spans="1:1" ht="15" customHeight="1" x14ac:dyDescent="0.25">
      <c r="A136" s="70"/>
    </row>
    <row r="137" spans="1:1" ht="15" customHeight="1" x14ac:dyDescent="0.25">
      <c r="A137" s="70"/>
    </row>
    <row r="138" spans="1:1" ht="15" customHeight="1" x14ac:dyDescent="0.25">
      <c r="A138" s="70"/>
    </row>
    <row r="139" spans="1:1" ht="15" customHeight="1" x14ac:dyDescent="0.25">
      <c r="A139" s="70"/>
    </row>
    <row r="140" spans="1:1" ht="15" customHeight="1" x14ac:dyDescent="0.25">
      <c r="A140" s="70"/>
    </row>
    <row r="141" spans="1:1" ht="15" customHeight="1" x14ac:dyDescent="0.25">
      <c r="A141" s="70"/>
    </row>
    <row r="142" spans="1:1" ht="15" customHeight="1" x14ac:dyDescent="0.25">
      <c r="A142" s="70"/>
    </row>
    <row r="143" spans="1:1" ht="15" customHeight="1" x14ac:dyDescent="0.25">
      <c r="A143" s="70"/>
    </row>
    <row r="144" spans="1:1" ht="15" customHeight="1" x14ac:dyDescent="0.25">
      <c r="A144" s="70"/>
    </row>
    <row r="145" spans="1:1" ht="15" customHeight="1" x14ac:dyDescent="0.25">
      <c r="A145" s="70"/>
    </row>
    <row r="146" spans="1:1" ht="15" customHeight="1" x14ac:dyDescent="0.25">
      <c r="A146" s="70"/>
    </row>
    <row r="147" spans="1:1" ht="15" customHeight="1" x14ac:dyDescent="0.25">
      <c r="A147" s="70"/>
    </row>
    <row r="148" spans="1:1" ht="15" customHeight="1" x14ac:dyDescent="0.25">
      <c r="A148" s="70"/>
    </row>
    <row r="149" spans="1:1" ht="15" customHeight="1" x14ac:dyDescent="0.25">
      <c r="A149" s="70"/>
    </row>
    <row r="150" spans="1:1" ht="15" customHeight="1" x14ac:dyDescent="0.25">
      <c r="A150" s="70"/>
    </row>
    <row r="151" spans="1:1" ht="15" customHeight="1" x14ac:dyDescent="0.25">
      <c r="A151" s="70"/>
    </row>
    <row r="152" spans="1:1" ht="15" customHeight="1" x14ac:dyDescent="0.25">
      <c r="A152" s="70"/>
    </row>
    <row r="153" spans="1:1" ht="15" customHeight="1" x14ac:dyDescent="0.25">
      <c r="A153" s="70"/>
    </row>
    <row r="154" spans="1:1" ht="15" customHeight="1" x14ac:dyDescent="0.25">
      <c r="A154" s="70"/>
    </row>
    <row r="155" spans="1:1" ht="15" customHeight="1" x14ac:dyDescent="0.25">
      <c r="A155" s="70"/>
    </row>
    <row r="156" spans="1:1" ht="15" customHeight="1" x14ac:dyDescent="0.25">
      <c r="A156" s="70"/>
    </row>
    <row r="157" spans="1:1" ht="15" customHeight="1" x14ac:dyDescent="0.25">
      <c r="A157" s="70"/>
    </row>
    <row r="158" spans="1:1" ht="15" customHeight="1" x14ac:dyDescent="0.25">
      <c r="A158" s="70"/>
    </row>
    <row r="159" spans="1:1" ht="15" customHeight="1" x14ac:dyDescent="0.25">
      <c r="A159" s="70"/>
    </row>
    <row r="160" spans="1:1" ht="15" customHeight="1" x14ac:dyDescent="0.25">
      <c r="A160" s="70"/>
    </row>
    <row r="161" spans="1:1" ht="15" customHeight="1" x14ac:dyDescent="0.25">
      <c r="A161" s="70"/>
    </row>
    <row r="162" spans="1:1" ht="15" customHeight="1" x14ac:dyDescent="0.25">
      <c r="A162" s="70"/>
    </row>
    <row r="163" spans="1:1" ht="15" customHeight="1" x14ac:dyDescent="0.25">
      <c r="A163" s="70"/>
    </row>
    <row r="164" spans="1:1" ht="15" customHeight="1" x14ac:dyDescent="0.25">
      <c r="A164" s="70"/>
    </row>
    <row r="165" spans="1:1" ht="15" customHeight="1" x14ac:dyDescent="0.25">
      <c r="A165" s="70"/>
    </row>
    <row r="166" spans="1:1" ht="15" customHeight="1" x14ac:dyDescent="0.25">
      <c r="A166" s="70"/>
    </row>
    <row r="167" spans="1:1" ht="15" customHeight="1" x14ac:dyDescent="0.25">
      <c r="A167" s="70"/>
    </row>
    <row r="168" spans="1:1" ht="15" customHeight="1" x14ac:dyDescent="0.25">
      <c r="A168" s="70"/>
    </row>
    <row r="169" spans="1:1" ht="15" customHeight="1" x14ac:dyDescent="0.25">
      <c r="A169" s="70"/>
    </row>
    <row r="170" spans="1:1" ht="15" customHeight="1" x14ac:dyDescent="0.25">
      <c r="A170" s="70"/>
    </row>
    <row r="171" spans="1:1" ht="15" customHeight="1" x14ac:dyDescent="0.25">
      <c r="A171" s="70"/>
    </row>
    <row r="172" spans="1:1" ht="15" customHeight="1" x14ac:dyDescent="0.25">
      <c r="A172" s="70"/>
    </row>
    <row r="173" spans="1:1" ht="15" customHeight="1" x14ac:dyDescent="0.25">
      <c r="A173" s="70"/>
    </row>
    <row r="174" spans="1:1" ht="15" customHeight="1" x14ac:dyDescent="0.25">
      <c r="A174" s="70"/>
    </row>
    <row r="175" spans="1:1" ht="15" customHeight="1" x14ac:dyDescent="0.25">
      <c r="A175" s="70"/>
    </row>
    <row r="176" spans="1:1" ht="15" customHeight="1" x14ac:dyDescent="0.25">
      <c r="A176" s="70"/>
    </row>
    <row r="177" spans="1:1" ht="15" customHeight="1" x14ac:dyDescent="0.25">
      <c r="A177" s="70"/>
    </row>
    <row r="178" spans="1:1" ht="15" customHeight="1" x14ac:dyDescent="0.25">
      <c r="A178" s="70"/>
    </row>
    <row r="179" spans="1:1" ht="15" customHeight="1" x14ac:dyDescent="0.25">
      <c r="A179" s="70"/>
    </row>
    <row r="180" spans="1:1" ht="15" customHeight="1" x14ac:dyDescent="0.25">
      <c r="A180" s="70"/>
    </row>
    <row r="181" spans="1:1" ht="15" customHeight="1" x14ac:dyDescent="0.25">
      <c r="A181" s="70"/>
    </row>
    <row r="182" spans="1:1" ht="15" customHeight="1" x14ac:dyDescent="0.25">
      <c r="A182" s="70"/>
    </row>
    <row r="183" spans="1:1" ht="15" customHeight="1" x14ac:dyDescent="0.25">
      <c r="A183" s="70"/>
    </row>
    <row r="184" spans="1:1" ht="15" customHeight="1" x14ac:dyDescent="0.25">
      <c r="A184" s="70"/>
    </row>
    <row r="185" spans="1:1" ht="15" customHeight="1" x14ac:dyDescent="0.25">
      <c r="A185" s="70"/>
    </row>
    <row r="186" spans="1:1" ht="15" customHeight="1" x14ac:dyDescent="0.25">
      <c r="A186" s="70"/>
    </row>
    <row r="187" spans="1:1" ht="15" customHeight="1" x14ac:dyDescent="0.25">
      <c r="A187" s="70"/>
    </row>
    <row r="188" spans="1:1" ht="15" customHeight="1" x14ac:dyDescent="0.25">
      <c r="A188" s="70"/>
    </row>
    <row r="189" spans="1:1" ht="15" customHeight="1" x14ac:dyDescent="0.25">
      <c r="A189" s="70"/>
    </row>
    <row r="190" spans="1:1" ht="15" customHeight="1" x14ac:dyDescent="0.25">
      <c r="A190" s="70"/>
    </row>
    <row r="191" spans="1:1" ht="15" customHeight="1" x14ac:dyDescent="0.25">
      <c r="A191" s="70"/>
    </row>
    <row r="192" spans="1:1" ht="15" customHeight="1" x14ac:dyDescent="0.25">
      <c r="A192" s="70"/>
    </row>
    <row r="193" spans="1:1" ht="15" customHeight="1" x14ac:dyDescent="0.25">
      <c r="A193" s="70"/>
    </row>
    <row r="194" spans="1:1" ht="15" customHeight="1" x14ac:dyDescent="0.25">
      <c r="A194" s="70"/>
    </row>
    <row r="195" spans="1:1" ht="15" customHeight="1" x14ac:dyDescent="0.25">
      <c r="A195" s="70"/>
    </row>
    <row r="196" spans="1:1" ht="15" customHeight="1" x14ac:dyDescent="0.25">
      <c r="A196" s="70"/>
    </row>
    <row r="197" spans="1:1" ht="15" customHeight="1" x14ac:dyDescent="0.25">
      <c r="A197" s="70"/>
    </row>
    <row r="198" spans="1:1" ht="15" customHeight="1" x14ac:dyDescent="0.25">
      <c r="A198" s="70"/>
    </row>
    <row r="199" spans="1:1" ht="15" customHeight="1" x14ac:dyDescent="0.25">
      <c r="A199" s="70"/>
    </row>
    <row r="200" spans="1:1" ht="15" customHeight="1" x14ac:dyDescent="0.25">
      <c r="A200" s="70"/>
    </row>
    <row r="201" spans="1:1" ht="15" customHeight="1" x14ac:dyDescent="0.25">
      <c r="A201" s="70"/>
    </row>
    <row r="202" spans="1:1" ht="15" customHeight="1" x14ac:dyDescent="0.25">
      <c r="A202" s="70"/>
    </row>
    <row r="203" spans="1:1" ht="15" customHeight="1" x14ac:dyDescent="0.25">
      <c r="A203" s="70"/>
    </row>
    <row r="204" spans="1:1" ht="15" customHeight="1" x14ac:dyDescent="0.25">
      <c r="A204" s="70"/>
    </row>
    <row r="205" spans="1:1" ht="15" customHeight="1" x14ac:dyDescent="0.25">
      <c r="A205" s="70"/>
    </row>
    <row r="206" spans="1:1" ht="15" customHeight="1" x14ac:dyDescent="0.25">
      <c r="A206" s="70"/>
    </row>
    <row r="207" spans="1:1" ht="15" customHeight="1" x14ac:dyDescent="0.25">
      <c r="A207" s="70"/>
    </row>
    <row r="208" spans="1:1" ht="15" customHeight="1" x14ac:dyDescent="0.25">
      <c r="A208" s="70"/>
    </row>
    <row r="209" spans="1:1" ht="15" customHeight="1" x14ac:dyDescent="0.25">
      <c r="A209" s="70"/>
    </row>
    <row r="210" spans="1:1" ht="15" customHeight="1" x14ac:dyDescent="0.25">
      <c r="A210" s="70"/>
    </row>
    <row r="211" spans="1:1" ht="15" customHeight="1" x14ac:dyDescent="0.25">
      <c r="A211" s="70"/>
    </row>
    <row r="212" spans="1:1" ht="15" customHeight="1" x14ac:dyDescent="0.25">
      <c r="A212" s="70"/>
    </row>
    <row r="213" spans="1:1" ht="15" customHeight="1" x14ac:dyDescent="0.25">
      <c r="A213" s="70"/>
    </row>
    <row r="214" spans="1:1" ht="15" customHeight="1" x14ac:dyDescent="0.25">
      <c r="A214" s="70"/>
    </row>
    <row r="215" spans="1:1" ht="15" customHeight="1" x14ac:dyDescent="0.25">
      <c r="A215" s="70"/>
    </row>
    <row r="216" spans="1:1" ht="15" customHeight="1" x14ac:dyDescent="0.25">
      <c r="A216" s="70"/>
    </row>
    <row r="217" spans="1:1" ht="15" customHeight="1" x14ac:dyDescent="0.25">
      <c r="A217" s="70"/>
    </row>
    <row r="218" spans="1:1" ht="15" customHeight="1" x14ac:dyDescent="0.25">
      <c r="A218" s="70"/>
    </row>
    <row r="219" spans="1:1" ht="15" customHeight="1" x14ac:dyDescent="0.25">
      <c r="A219" s="70"/>
    </row>
    <row r="220" spans="1:1" ht="15" customHeight="1" x14ac:dyDescent="0.25">
      <c r="A220" s="70"/>
    </row>
    <row r="221" spans="1:1" ht="15" customHeight="1" x14ac:dyDescent="0.25">
      <c r="A221" s="70"/>
    </row>
    <row r="222" spans="1:1" ht="15" customHeight="1" x14ac:dyDescent="0.25">
      <c r="A222" s="70"/>
    </row>
    <row r="223" spans="1:1" ht="15" customHeight="1" x14ac:dyDescent="0.25">
      <c r="A223" s="70"/>
    </row>
    <row r="224" spans="1:1" ht="15" customHeight="1" x14ac:dyDescent="0.25">
      <c r="A224" s="70"/>
    </row>
    <row r="225" spans="1:1" ht="15" customHeight="1" x14ac:dyDescent="0.25">
      <c r="A225" s="70"/>
    </row>
    <row r="226" spans="1:1" ht="15" customHeight="1" x14ac:dyDescent="0.25">
      <c r="A226" s="70"/>
    </row>
    <row r="227" spans="1:1" ht="15" customHeight="1" x14ac:dyDescent="0.25">
      <c r="A227" s="70"/>
    </row>
    <row r="228" spans="1:1" ht="15" customHeight="1" x14ac:dyDescent="0.25">
      <c r="A228" s="70"/>
    </row>
    <row r="229" spans="1:1" ht="15" customHeight="1" x14ac:dyDescent="0.25">
      <c r="A229" s="70"/>
    </row>
    <row r="230" spans="1:1" ht="15" customHeight="1" x14ac:dyDescent="0.25">
      <c r="A230" s="70"/>
    </row>
    <row r="231" spans="1:1" ht="15" customHeight="1" x14ac:dyDescent="0.25">
      <c r="A231" s="70"/>
    </row>
    <row r="232" spans="1:1" ht="15" customHeight="1" x14ac:dyDescent="0.25">
      <c r="A232" s="70"/>
    </row>
    <row r="233" spans="1:1" ht="15" customHeight="1" x14ac:dyDescent="0.25">
      <c r="A233" s="70"/>
    </row>
    <row r="234" spans="1:1" ht="15" customHeight="1" x14ac:dyDescent="0.25">
      <c r="A234" s="70"/>
    </row>
    <row r="235" spans="1:1" ht="15" customHeight="1" x14ac:dyDescent="0.25">
      <c r="A235" s="70"/>
    </row>
    <row r="236" spans="1:1" ht="15" customHeight="1" x14ac:dyDescent="0.25">
      <c r="A236" s="70"/>
    </row>
    <row r="237" spans="1:1" ht="15" customHeight="1" x14ac:dyDescent="0.25">
      <c r="A237" s="70"/>
    </row>
    <row r="238" spans="1:1" ht="15" customHeight="1" x14ac:dyDescent="0.25">
      <c r="A238" s="70"/>
    </row>
    <row r="239" spans="1:1" ht="15" customHeight="1" x14ac:dyDescent="0.25">
      <c r="A239" s="70"/>
    </row>
    <row r="240" spans="1:1" ht="15" customHeight="1" x14ac:dyDescent="0.25">
      <c r="A240" s="70"/>
    </row>
    <row r="241" spans="1:1" ht="15" customHeight="1" x14ac:dyDescent="0.25">
      <c r="A241" s="70"/>
    </row>
    <row r="242" spans="1:1" ht="15" customHeight="1" x14ac:dyDescent="0.25">
      <c r="A242" s="70"/>
    </row>
    <row r="243" spans="1:1" ht="15" customHeight="1" x14ac:dyDescent="0.25">
      <c r="A243" s="70"/>
    </row>
    <row r="244" spans="1:1" ht="15" customHeight="1" x14ac:dyDescent="0.25">
      <c r="A244" s="70"/>
    </row>
    <row r="245" spans="1:1" ht="15" customHeight="1" x14ac:dyDescent="0.25">
      <c r="A245" s="70"/>
    </row>
    <row r="246" spans="1:1" ht="15" customHeight="1" x14ac:dyDescent="0.25">
      <c r="A246" s="70"/>
    </row>
    <row r="247" spans="1:1" ht="15" customHeight="1" x14ac:dyDescent="0.25">
      <c r="A247" s="70"/>
    </row>
    <row r="248" spans="1:1" ht="15" customHeight="1" x14ac:dyDescent="0.25">
      <c r="A248" s="70"/>
    </row>
    <row r="249" spans="1:1" ht="15" customHeight="1" x14ac:dyDescent="0.25">
      <c r="A249" s="70"/>
    </row>
    <row r="250" spans="1:1" ht="15" customHeight="1" x14ac:dyDescent="0.25">
      <c r="A250" s="70"/>
    </row>
    <row r="251" spans="1:1" ht="15" customHeight="1" x14ac:dyDescent="0.25">
      <c r="A251" s="70"/>
    </row>
    <row r="252" spans="1:1" ht="15" customHeight="1" x14ac:dyDescent="0.25">
      <c r="A252" s="70"/>
    </row>
    <row r="253" spans="1:1" ht="15" customHeight="1" x14ac:dyDescent="0.25">
      <c r="A253" s="70"/>
    </row>
    <row r="254" spans="1:1" ht="15" customHeight="1" x14ac:dyDescent="0.25">
      <c r="A254" s="70"/>
    </row>
    <row r="255" spans="1:1" ht="15" customHeight="1" x14ac:dyDescent="0.25">
      <c r="A255" s="70"/>
    </row>
    <row r="256" spans="1:1" ht="15" customHeight="1" x14ac:dyDescent="0.25">
      <c r="A256" s="70"/>
    </row>
    <row r="257" spans="1:1" ht="15" customHeight="1" x14ac:dyDescent="0.25">
      <c r="A257" s="70"/>
    </row>
    <row r="258" spans="1:1" ht="15" customHeight="1" x14ac:dyDescent="0.25">
      <c r="A258" s="70"/>
    </row>
    <row r="259" spans="1:1" ht="15" customHeight="1" x14ac:dyDescent="0.25">
      <c r="A259" s="70"/>
    </row>
    <row r="260" spans="1:1" ht="15" customHeight="1" x14ac:dyDescent="0.25">
      <c r="A260" s="70"/>
    </row>
    <row r="261" spans="1:1" ht="15" customHeight="1" x14ac:dyDescent="0.25">
      <c r="A261" s="70"/>
    </row>
    <row r="262" spans="1:1" ht="15" customHeight="1" x14ac:dyDescent="0.25">
      <c r="A262" s="70"/>
    </row>
    <row r="263" spans="1:1" ht="15" customHeight="1" x14ac:dyDescent="0.25">
      <c r="A263" s="70"/>
    </row>
    <row r="264" spans="1:1" ht="15" customHeight="1" x14ac:dyDescent="0.25">
      <c r="A264" s="70"/>
    </row>
    <row r="265" spans="1:1" ht="15" customHeight="1" x14ac:dyDescent="0.25">
      <c r="A265" s="70"/>
    </row>
    <row r="266" spans="1:1" ht="15" customHeight="1" x14ac:dyDescent="0.25">
      <c r="A266" s="70"/>
    </row>
    <row r="267" spans="1:1" ht="15" customHeight="1" x14ac:dyDescent="0.25">
      <c r="A267" s="70"/>
    </row>
    <row r="268" spans="1:1" ht="15" customHeight="1" x14ac:dyDescent="0.25">
      <c r="A268" s="70"/>
    </row>
    <row r="269" spans="1:1" ht="15" customHeight="1" x14ac:dyDescent="0.25">
      <c r="A269" s="70"/>
    </row>
    <row r="270" spans="1:1" ht="15" customHeight="1" x14ac:dyDescent="0.25">
      <c r="A270" s="70"/>
    </row>
    <row r="271" spans="1:1" ht="15" customHeight="1" x14ac:dyDescent="0.25">
      <c r="A271" s="70"/>
    </row>
    <row r="272" spans="1:1" ht="15" customHeight="1" x14ac:dyDescent="0.25">
      <c r="A272" s="70"/>
    </row>
    <row r="273" spans="1:1" ht="15" customHeight="1" x14ac:dyDescent="0.25">
      <c r="A273" s="70"/>
    </row>
    <row r="274" spans="1:1" ht="15" customHeight="1" x14ac:dyDescent="0.25">
      <c r="A274" s="70"/>
    </row>
    <row r="275" spans="1:1" ht="15" customHeight="1" x14ac:dyDescent="0.25">
      <c r="A275" s="70"/>
    </row>
    <row r="276" spans="1:1" ht="15" customHeight="1" x14ac:dyDescent="0.25">
      <c r="A276" s="70"/>
    </row>
    <row r="277" spans="1:1" ht="15" customHeight="1" x14ac:dyDescent="0.25">
      <c r="A277" s="70"/>
    </row>
    <row r="278" spans="1:1" ht="15" customHeight="1" x14ac:dyDescent="0.25">
      <c r="A278" s="70"/>
    </row>
    <row r="279" spans="1:1" ht="15" customHeight="1" x14ac:dyDescent="0.25">
      <c r="A279" s="70"/>
    </row>
    <row r="280" spans="1:1" ht="15" customHeight="1" x14ac:dyDescent="0.25">
      <c r="A280" s="70"/>
    </row>
    <row r="281" spans="1:1" ht="15" customHeight="1" x14ac:dyDescent="0.25">
      <c r="A281" s="70"/>
    </row>
    <row r="282" spans="1:1" ht="15" customHeight="1" x14ac:dyDescent="0.25">
      <c r="A282" s="70"/>
    </row>
    <row r="283" spans="1:1" ht="15" customHeight="1" x14ac:dyDescent="0.25">
      <c r="A283" s="70"/>
    </row>
    <row r="284" spans="1:1" ht="15" customHeight="1" x14ac:dyDescent="0.25">
      <c r="A284" s="70"/>
    </row>
    <row r="285" spans="1:1" ht="15" customHeight="1" x14ac:dyDescent="0.25">
      <c r="A285" s="70"/>
    </row>
    <row r="286" spans="1:1" ht="15" customHeight="1" x14ac:dyDescent="0.25">
      <c r="A286" s="70"/>
    </row>
    <row r="287" spans="1:1" ht="15" customHeight="1" x14ac:dyDescent="0.25">
      <c r="A287" s="70"/>
    </row>
    <row r="288" spans="1:1" ht="15" customHeight="1" x14ac:dyDescent="0.25">
      <c r="A288" s="70"/>
    </row>
    <row r="289" spans="1:1" ht="15" customHeight="1" x14ac:dyDescent="0.25">
      <c r="A289" s="70"/>
    </row>
    <row r="290" spans="1:1" ht="15" customHeight="1" x14ac:dyDescent="0.25">
      <c r="A290" s="70"/>
    </row>
    <row r="291" spans="1:1" ht="15" customHeight="1" x14ac:dyDescent="0.25">
      <c r="A291" s="70"/>
    </row>
    <row r="292" spans="1:1" ht="15" customHeight="1" x14ac:dyDescent="0.25">
      <c r="A292" s="70"/>
    </row>
    <row r="293" spans="1:1" ht="15" customHeight="1" x14ac:dyDescent="0.25">
      <c r="A293" s="70"/>
    </row>
    <row r="294" spans="1:1" ht="15" customHeight="1" x14ac:dyDescent="0.25">
      <c r="A294" s="70"/>
    </row>
    <row r="295" spans="1:1" ht="15" customHeight="1" x14ac:dyDescent="0.25">
      <c r="A295" s="70"/>
    </row>
    <row r="296" spans="1:1" ht="15" customHeight="1" x14ac:dyDescent="0.25">
      <c r="A296" s="70"/>
    </row>
    <row r="297" spans="1:1" ht="15" customHeight="1" x14ac:dyDescent="0.25">
      <c r="A297" s="70"/>
    </row>
    <row r="298" spans="1:1" ht="15" customHeight="1" x14ac:dyDescent="0.25">
      <c r="A298" s="70"/>
    </row>
    <row r="299" spans="1:1" ht="15" customHeight="1" x14ac:dyDescent="0.25">
      <c r="A299" s="70"/>
    </row>
    <row r="300" spans="1:1" ht="15" customHeight="1" x14ac:dyDescent="0.25">
      <c r="A300" s="70"/>
    </row>
    <row r="301" spans="1:1" ht="15" customHeight="1" x14ac:dyDescent="0.25">
      <c r="A301" s="70"/>
    </row>
    <row r="302" spans="1:1" ht="15" customHeight="1" x14ac:dyDescent="0.25">
      <c r="A302" s="70"/>
    </row>
    <row r="303" spans="1:1" ht="15" customHeight="1" x14ac:dyDescent="0.25">
      <c r="A303" s="70"/>
    </row>
    <row r="304" spans="1:1" ht="15" customHeight="1" x14ac:dyDescent="0.25">
      <c r="A304" s="70"/>
    </row>
    <row r="305" spans="1:1" ht="15" customHeight="1" x14ac:dyDescent="0.25">
      <c r="A305" s="70"/>
    </row>
    <row r="306" spans="1:1" ht="15" customHeight="1" x14ac:dyDescent="0.25">
      <c r="A306" s="70"/>
    </row>
    <row r="307" spans="1:1" ht="15" customHeight="1" x14ac:dyDescent="0.25">
      <c r="A307" s="70"/>
    </row>
    <row r="308" spans="1:1" ht="15" customHeight="1" x14ac:dyDescent="0.25">
      <c r="A308" s="70"/>
    </row>
    <row r="309" spans="1:1" ht="15" customHeight="1" x14ac:dyDescent="0.25">
      <c r="A309" s="70"/>
    </row>
    <row r="310" spans="1:1" ht="15" customHeight="1" x14ac:dyDescent="0.25">
      <c r="A310" s="70"/>
    </row>
    <row r="311" spans="1:1" ht="15" customHeight="1" x14ac:dyDescent="0.25">
      <c r="A311" s="70"/>
    </row>
    <row r="312" spans="1:1" ht="15" customHeight="1" x14ac:dyDescent="0.25">
      <c r="A312" s="70"/>
    </row>
    <row r="313" spans="1:1" ht="15" customHeight="1" x14ac:dyDescent="0.25">
      <c r="A313" s="70"/>
    </row>
    <row r="314" spans="1:1" ht="15" customHeight="1" x14ac:dyDescent="0.25">
      <c r="A314" s="70"/>
    </row>
    <row r="315" spans="1:1" ht="15" customHeight="1" x14ac:dyDescent="0.25">
      <c r="A315" s="70"/>
    </row>
    <row r="316" spans="1:1" ht="15" customHeight="1" x14ac:dyDescent="0.25">
      <c r="A316" s="70"/>
    </row>
    <row r="317" spans="1:1" ht="15" customHeight="1" x14ac:dyDescent="0.25">
      <c r="A317" s="70"/>
    </row>
    <row r="318" spans="1:1" ht="15" customHeight="1" x14ac:dyDescent="0.25">
      <c r="A318" s="70"/>
    </row>
    <row r="319" spans="1:1" ht="15" customHeight="1" x14ac:dyDescent="0.25">
      <c r="A319" s="70"/>
    </row>
    <row r="320" spans="1:1" ht="15" customHeight="1" x14ac:dyDescent="0.25">
      <c r="A320" s="70"/>
    </row>
    <row r="321" spans="1:1" ht="15" customHeight="1" x14ac:dyDescent="0.25">
      <c r="A321" s="70"/>
    </row>
    <row r="322" spans="1:1" ht="15" customHeight="1" x14ac:dyDescent="0.25">
      <c r="A322" s="70"/>
    </row>
    <row r="323" spans="1:1" ht="15" customHeight="1" x14ac:dyDescent="0.25">
      <c r="A323" s="70"/>
    </row>
    <row r="324" spans="1:1" ht="15" customHeight="1" x14ac:dyDescent="0.25">
      <c r="A324" s="70"/>
    </row>
    <row r="325" spans="1:1" ht="15" customHeight="1" x14ac:dyDescent="0.25">
      <c r="A325" s="70"/>
    </row>
    <row r="326" spans="1:1" ht="15" customHeight="1" x14ac:dyDescent="0.25">
      <c r="A326" s="70"/>
    </row>
    <row r="327" spans="1:1" ht="15" customHeight="1" x14ac:dyDescent="0.25">
      <c r="A327" s="70"/>
    </row>
    <row r="328" spans="1:1" ht="15" customHeight="1" x14ac:dyDescent="0.25">
      <c r="A328" s="70"/>
    </row>
    <row r="329" spans="1:1" ht="15" customHeight="1" x14ac:dyDescent="0.25">
      <c r="A329" s="70"/>
    </row>
    <row r="330" spans="1:1" ht="15" customHeight="1" x14ac:dyDescent="0.25">
      <c r="A330" s="70"/>
    </row>
    <row r="331" spans="1:1" ht="15" customHeight="1" x14ac:dyDescent="0.25">
      <c r="A331" s="70"/>
    </row>
    <row r="332" spans="1:1" ht="15" customHeight="1" x14ac:dyDescent="0.25">
      <c r="A332" s="70"/>
    </row>
    <row r="333" spans="1:1" ht="15" customHeight="1" x14ac:dyDescent="0.25">
      <c r="A333" s="70"/>
    </row>
    <row r="334" spans="1:1" ht="15" customHeight="1" x14ac:dyDescent="0.25">
      <c r="A334" s="70"/>
    </row>
    <row r="335" spans="1:1" ht="15" customHeight="1" x14ac:dyDescent="0.25">
      <c r="A335" s="70"/>
    </row>
    <row r="336" spans="1:1" ht="15" customHeight="1" x14ac:dyDescent="0.25">
      <c r="A336" s="70"/>
    </row>
    <row r="337" spans="1:1" ht="15" customHeight="1" x14ac:dyDescent="0.25">
      <c r="A337" s="70"/>
    </row>
    <row r="338" spans="1:1" ht="15" customHeight="1" x14ac:dyDescent="0.25">
      <c r="A338" s="70"/>
    </row>
    <row r="339" spans="1:1" ht="15" customHeight="1" x14ac:dyDescent="0.25">
      <c r="A339" s="70"/>
    </row>
    <row r="340" spans="1:1" ht="15" customHeight="1" x14ac:dyDescent="0.25">
      <c r="A340" s="70"/>
    </row>
    <row r="341" spans="1:1" ht="15" customHeight="1" x14ac:dyDescent="0.25">
      <c r="A341" s="70"/>
    </row>
    <row r="342" spans="1:1" ht="15" customHeight="1" x14ac:dyDescent="0.25">
      <c r="A342" s="70"/>
    </row>
    <row r="343" spans="1:1" ht="15" customHeight="1" x14ac:dyDescent="0.25">
      <c r="A343" s="70"/>
    </row>
    <row r="344" spans="1:1" ht="15" customHeight="1" x14ac:dyDescent="0.25">
      <c r="A344" s="70"/>
    </row>
    <row r="345" spans="1:1" ht="15" customHeight="1" x14ac:dyDescent="0.25">
      <c r="A345" s="70"/>
    </row>
    <row r="346" spans="1:1" ht="15" customHeight="1" x14ac:dyDescent="0.25">
      <c r="A346" s="70"/>
    </row>
    <row r="347" spans="1:1" ht="15" customHeight="1" x14ac:dyDescent="0.25">
      <c r="A347" s="70"/>
    </row>
    <row r="348" spans="1:1" ht="15" customHeight="1" x14ac:dyDescent="0.25">
      <c r="A348" s="70"/>
    </row>
    <row r="349" spans="1:1" ht="15" customHeight="1" x14ac:dyDescent="0.25">
      <c r="A349" s="70"/>
    </row>
    <row r="350" spans="1:1" ht="15" customHeight="1" x14ac:dyDescent="0.25">
      <c r="A350" s="70"/>
    </row>
    <row r="351" spans="1:1" ht="15" customHeight="1" x14ac:dyDescent="0.25">
      <c r="A351" s="70"/>
    </row>
    <row r="352" spans="1:1" ht="15" customHeight="1" x14ac:dyDescent="0.25">
      <c r="A352" s="70"/>
    </row>
    <row r="353" spans="1:1" ht="15" customHeight="1" x14ac:dyDescent="0.25">
      <c r="A353" s="70"/>
    </row>
    <row r="354" spans="1:1" ht="15" customHeight="1" x14ac:dyDescent="0.25">
      <c r="A354" s="70"/>
    </row>
    <row r="355" spans="1:1" ht="15" customHeight="1" x14ac:dyDescent="0.25">
      <c r="A355" s="70"/>
    </row>
    <row r="356" spans="1:1" ht="15" customHeight="1" x14ac:dyDescent="0.25">
      <c r="A356" s="70"/>
    </row>
    <row r="357" spans="1:1" ht="15" customHeight="1" x14ac:dyDescent="0.25">
      <c r="A357" s="70"/>
    </row>
    <row r="358" spans="1:1" ht="15" customHeight="1" x14ac:dyDescent="0.25">
      <c r="A358" s="70"/>
    </row>
    <row r="359" spans="1:1" ht="15" customHeight="1" x14ac:dyDescent="0.25">
      <c r="A359" s="70"/>
    </row>
    <row r="360" spans="1:1" ht="15" customHeight="1" x14ac:dyDescent="0.25">
      <c r="A360" s="70"/>
    </row>
    <row r="361" spans="1:1" ht="15" customHeight="1" x14ac:dyDescent="0.25">
      <c r="A361" s="70"/>
    </row>
    <row r="362" spans="1:1" ht="15" customHeight="1" x14ac:dyDescent="0.25">
      <c r="A362" s="70"/>
    </row>
    <row r="363" spans="1:1" ht="15" customHeight="1" x14ac:dyDescent="0.25">
      <c r="A363" s="70"/>
    </row>
    <row r="364" spans="1:1" ht="15" customHeight="1" x14ac:dyDescent="0.25">
      <c r="A364" s="70"/>
    </row>
    <row r="365" spans="1:1" ht="15" customHeight="1" x14ac:dyDescent="0.25">
      <c r="A365" s="70"/>
    </row>
    <row r="366" spans="1:1" ht="15" customHeight="1" x14ac:dyDescent="0.25">
      <c r="A366" s="70"/>
    </row>
    <row r="367" spans="1:1" ht="15" customHeight="1" x14ac:dyDescent="0.25">
      <c r="A367" s="70"/>
    </row>
    <row r="368" spans="1:1" ht="15" customHeight="1" x14ac:dyDescent="0.25">
      <c r="A368" s="70"/>
    </row>
    <row r="369" spans="1:1" ht="15" customHeight="1" x14ac:dyDescent="0.25">
      <c r="A369" s="70"/>
    </row>
    <row r="370" spans="1:1" ht="15" customHeight="1" x14ac:dyDescent="0.25">
      <c r="A370" s="70"/>
    </row>
    <row r="371" spans="1:1" ht="15" customHeight="1" x14ac:dyDescent="0.25">
      <c r="A371" s="70"/>
    </row>
    <row r="372" spans="1:1" ht="15" customHeight="1" x14ac:dyDescent="0.25">
      <c r="A372" s="70"/>
    </row>
    <row r="373" spans="1:1" ht="15" customHeight="1" x14ac:dyDescent="0.25">
      <c r="A373" s="70"/>
    </row>
    <row r="374" spans="1:1" ht="15" customHeight="1" x14ac:dyDescent="0.25">
      <c r="A374" s="70"/>
    </row>
    <row r="375" spans="1:1" ht="15" customHeight="1" x14ac:dyDescent="0.25">
      <c r="A375" s="70"/>
    </row>
    <row r="376" spans="1:1" ht="15" customHeight="1" x14ac:dyDescent="0.25">
      <c r="A376" s="70"/>
    </row>
    <row r="377" spans="1:1" ht="15" customHeight="1" x14ac:dyDescent="0.25">
      <c r="A377" s="70"/>
    </row>
    <row r="378" spans="1:1" ht="15" customHeight="1" x14ac:dyDescent="0.25">
      <c r="A378" s="70"/>
    </row>
    <row r="379" spans="1:1" ht="15" customHeight="1" x14ac:dyDescent="0.25">
      <c r="A379" s="70"/>
    </row>
    <row r="380" spans="1:1" ht="15" customHeight="1" x14ac:dyDescent="0.25">
      <c r="A380" s="70"/>
    </row>
    <row r="381" spans="1:1" ht="15" customHeight="1" x14ac:dyDescent="0.25">
      <c r="A381" s="70"/>
    </row>
    <row r="382" spans="1:1" ht="15" customHeight="1" x14ac:dyDescent="0.25">
      <c r="A382" s="70"/>
    </row>
    <row r="383" spans="1:1" ht="15" customHeight="1" x14ac:dyDescent="0.25">
      <c r="A383" s="70"/>
    </row>
    <row r="384" spans="1:1" ht="15" customHeight="1" x14ac:dyDescent="0.25">
      <c r="A384" s="70"/>
    </row>
    <row r="385" spans="1:1" ht="15" customHeight="1" x14ac:dyDescent="0.25">
      <c r="A385" s="70"/>
    </row>
    <row r="386" spans="1:1" ht="15" customHeight="1" x14ac:dyDescent="0.25">
      <c r="A386" s="70"/>
    </row>
    <row r="387" spans="1:1" ht="15" customHeight="1" x14ac:dyDescent="0.25">
      <c r="A387" s="70"/>
    </row>
    <row r="388" spans="1:1" ht="15" customHeight="1" x14ac:dyDescent="0.25">
      <c r="A388" s="70"/>
    </row>
    <row r="389" spans="1:1" ht="15" customHeight="1" x14ac:dyDescent="0.25">
      <c r="A389" s="70"/>
    </row>
    <row r="390" spans="1:1" ht="15" customHeight="1" x14ac:dyDescent="0.25">
      <c r="A390" s="70"/>
    </row>
    <row r="391" spans="1:1" ht="15" customHeight="1" x14ac:dyDescent="0.25">
      <c r="A391" s="70"/>
    </row>
    <row r="392" spans="1:1" ht="15" customHeight="1" x14ac:dyDescent="0.25">
      <c r="A392" s="70"/>
    </row>
    <row r="393" spans="1:1" ht="15" customHeight="1" x14ac:dyDescent="0.25">
      <c r="A393" s="70"/>
    </row>
    <row r="394" spans="1:1" ht="15" customHeight="1" x14ac:dyDescent="0.25">
      <c r="A394" s="70"/>
    </row>
    <row r="395" spans="1:1" ht="15" customHeight="1" x14ac:dyDescent="0.25">
      <c r="A395" s="70"/>
    </row>
    <row r="396" spans="1:1" ht="15" customHeight="1" x14ac:dyDescent="0.25">
      <c r="A396" s="70"/>
    </row>
    <row r="397" spans="1:1" ht="15" customHeight="1" x14ac:dyDescent="0.25">
      <c r="A397" s="70"/>
    </row>
    <row r="398" spans="1:1" ht="15" customHeight="1" x14ac:dyDescent="0.25">
      <c r="A398" s="70"/>
    </row>
    <row r="399" spans="1:1" ht="15" customHeight="1" x14ac:dyDescent="0.25">
      <c r="A399" s="70"/>
    </row>
    <row r="400" spans="1:1" ht="15" customHeight="1" x14ac:dyDescent="0.25">
      <c r="A400" s="70"/>
    </row>
    <row r="401" spans="1:1" ht="15" customHeight="1" x14ac:dyDescent="0.25">
      <c r="A401" s="70"/>
    </row>
    <row r="402" spans="1:1" ht="15" customHeight="1" x14ac:dyDescent="0.25">
      <c r="A402" s="70"/>
    </row>
    <row r="403" spans="1:1" ht="15" customHeight="1" x14ac:dyDescent="0.25">
      <c r="A403" s="70"/>
    </row>
    <row r="404" spans="1:1" ht="15" customHeight="1" x14ac:dyDescent="0.25">
      <c r="A404" s="70"/>
    </row>
    <row r="405" spans="1:1" ht="15" customHeight="1" x14ac:dyDescent="0.25">
      <c r="A405" s="70"/>
    </row>
    <row r="406" spans="1:1" ht="15" customHeight="1" x14ac:dyDescent="0.25">
      <c r="A406" s="70"/>
    </row>
    <row r="407" spans="1:1" ht="15" customHeight="1" x14ac:dyDescent="0.25">
      <c r="A407" s="70"/>
    </row>
    <row r="408" spans="1:1" ht="15" customHeight="1" x14ac:dyDescent="0.25">
      <c r="A408" s="70"/>
    </row>
    <row r="409" spans="1:1" ht="15" customHeight="1" x14ac:dyDescent="0.25">
      <c r="A409" s="70"/>
    </row>
    <row r="410" spans="1:1" ht="15" customHeight="1" x14ac:dyDescent="0.25">
      <c r="A410" s="70"/>
    </row>
    <row r="411" spans="1:1" ht="15" customHeight="1" x14ac:dyDescent="0.25">
      <c r="A411" s="70"/>
    </row>
    <row r="412" spans="1:1" ht="15" customHeight="1" x14ac:dyDescent="0.25">
      <c r="A412" s="70"/>
    </row>
    <row r="413" spans="1:1" ht="15" customHeight="1" x14ac:dyDescent="0.25">
      <c r="A413" s="70"/>
    </row>
    <row r="414" spans="1:1" ht="15" customHeight="1" x14ac:dyDescent="0.25">
      <c r="A414" s="70"/>
    </row>
    <row r="415" spans="1:1" ht="15" customHeight="1" x14ac:dyDescent="0.25">
      <c r="A415" s="70"/>
    </row>
    <row r="416" spans="1:1" ht="15" customHeight="1" x14ac:dyDescent="0.25">
      <c r="A416" s="70"/>
    </row>
    <row r="417" spans="1:1" ht="15" customHeight="1" x14ac:dyDescent="0.25">
      <c r="A417" s="70"/>
    </row>
    <row r="418" spans="1:1" ht="15" customHeight="1" x14ac:dyDescent="0.25">
      <c r="A418" s="70"/>
    </row>
    <row r="419" spans="1:1" ht="15" customHeight="1" x14ac:dyDescent="0.25">
      <c r="A419" s="70"/>
    </row>
    <row r="420" spans="1:1" ht="15" customHeight="1" x14ac:dyDescent="0.25">
      <c r="A420" s="70"/>
    </row>
    <row r="421" spans="1:1" ht="15" customHeight="1" x14ac:dyDescent="0.25">
      <c r="A421" s="70"/>
    </row>
    <row r="422" spans="1:1" ht="15" customHeight="1" x14ac:dyDescent="0.25">
      <c r="A422" s="70"/>
    </row>
    <row r="423" spans="1:1" ht="15" customHeight="1" x14ac:dyDescent="0.25">
      <c r="A423" s="70"/>
    </row>
    <row r="424" spans="1:1" ht="15" customHeight="1" x14ac:dyDescent="0.25">
      <c r="A424" s="70"/>
    </row>
    <row r="425" spans="1:1" ht="15" customHeight="1" x14ac:dyDescent="0.25">
      <c r="A425" s="70"/>
    </row>
    <row r="426" spans="1:1" ht="15" customHeight="1" x14ac:dyDescent="0.25">
      <c r="A426" s="70"/>
    </row>
    <row r="427" spans="1:1" ht="15" customHeight="1" x14ac:dyDescent="0.25">
      <c r="A427" s="70"/>
    </row>
    <row r="428" spans="1:1" ht="15" customHeight="1" x14ac:dyDescent="0.25">
      <c r="A428" s="70"/>
    </row>
    <row r="429" spans="1:1" ht="15" customHeight="1" x14ac:dyDescent="0.25">
      <c r="A429" s="70"/>
    </row>
    <row r="430" spans="1:1" ht="15" customHeight="1" x14ac:dyDescent="0.25">
      <c r="A430" s="70"/>
    </row>
    <row r="431" spans="1:1" ht="15" customHeight="1" x14ac:dyDescent="0.25">
      <c r="A431" s="70"/>
    </row>
    <row r="432" spans="1:1" ht="15" customHeight="1" x14ac:dyDescent="0.25">
      <c r="A432" s="70"/>
    </row>
    <row r="433" spans="1:1" ht="15" customHeight="1" x14ac:dyDescent="0.25">
      <c r="A433" s="70"/>
    </row>
    <row r="434" spans="1:1" ht="15" customHeight="1" x14ac:dyDescent="0.25">
      <c r="A434" s="70"/>
    </row>
    <row r="435" spans="1:1" ht="15" customHeight="1" x14ac:dyDescent="0.25">
      <c r="A435" s="70"/>
    </row>
    <row r="436" spans="1:1" ht="15" customHeight="1" x14ac:dyDescent="0.25">
      <c r="A436" s="70"/>
    </row>
    <row r="437" spans="1:1" ht="15" customHeight="1" x14ac:dyDescent="0.25">
      <c r="A437" s="70"/>
    </row>
    <row r="438" spans="1:1" ht="15" customHeight="1" x14ac:dyDescent="0.25">
      <c r="A438" s="70"/>
    </row>
    <row r="439" spans="1:1" ht="15" customHeight="1" x14ac:dyDescent="0.25">
      <c r="A439" s="70"/>
    </row>
    <row r="440" spans="1:1" ht="15" customHeight="1" x14ac:dyDescent="0.25">
      <c r="A440" s="70"/>
    </row>
    <row r="441" spans="1:1" ht="15" customHeight="1" x14ac:dyDescent="0.25">
      <c r="A441" s="70"/>
    </row>
    <row r="442" spans="1:1" ht="15" customHeight="1" x14ac:dyDescent="0.25">
      <c r="A442" s="70"/>
    </row>
    <row r="443" spans="1:1" ht="15" customHeight="1" x14ac:dyDescent="0.25">
      <c r="A443" s="70"/>
    </row>
    <row r="444" spans="1:1" ht="15" customHeight="1" x14ac:dyDescent="0.25">
      <c r="A444" s="70"/>
    </row>
    <row r="445" spans="1:1" ht="15" customHeight="1" x14ac:dyDescent="0.25">
      <c r="A445" s="70"/>
    </row>
    <row r="446" spans="1:1" ht="15" customHeight="1" x14ac:dyDescent="0.25">
      <c r="A446" s="70"/>
    </row>
    <row r="447" spans="1:1" ht="15" customHeight="1" x14ac:dyDescent="0.25">
      <c r="A447" s="70"/>
    </row>
    <row r="448" spans="1:1" ht="15" customHeight="1" x14ac:dyDescent="0.25">
      <c r="A448" s="70"/>
    </row>
    <row r="449" spans="1:1" ht="15" customHeight="1" x14ac:dyDescent="0.25">
      <c r="A449" s="70"/>
    </row>
    <row r="450" spans="1:1" ht="15" customHeight="1" x14ac:dyDescent="0.25">
      <c r="A450" s="70"/>
    </row>
    <row r="451" spans="1:1" ht="15" customHeight="1" x14ac:dyDescent="0.25">
      <c r="A451" s="70"/>
    </row>
    <row r="452" spans="1:1" ht="15" customHeight="1" x14ac:dyDescent="0.25">
      <c r="A452" s="70"/>
    </row>
    <row r="453" spans="1:1" ht="15" customHeight="1" x14ac:dyDescent="0.25">
      <c r="A453" s="70"/>
    </row>
    <row r="454" spans="1:1" ht="15" customHeight="1" x14ac:dyDescent="0.25">
      <c r="A454" s="70"/>
    </row>
    <row r="455" spans="1:1" ht="15" customHeight="1" x14ac:dyDescent="0.25">
      <c r="A455" s="70"/>
    </row>
    <row r="456" spans="1:1" ht="15" customHeight="1" x14ac:dyDescent="0.25">
      <c r="A456" s="70"/>
    </row>
    <row r="457" spans="1:1" ht="15" customHeight="1" x14ac:dyDescent="0.25">
      <c r="A457" s="70"/>
    </row>
    <row r="458" spans="1:1" ht="15" customHeight="1" x14ac:dyDescent="0.25">
      <c r="A458" s="70"/>
    </row>
    <row r="459" spans="1:1" ht="15" customHeight="1" x14ac:dyDescent="0.25">
      <c r="A459" s="70"/>
    </row>
    <row r="460" spans="1:1" ht="15" customHeight="1" x14ac:dyDescent="0.25">
      <c r="A460" s="70"/>
    </row>
    <row r="461" spans="1:1" ht="15" customHeight="1" x14ac:dyDescent="0.25">
      <c r="A461" s="70"/>
    </row>
    <row r="462" spans="1:1" ht="15" customHeight="1" x14ac:dyDescent="0.25">
      <c r="A462" s="70"/>
    </row>
    <row r="463" spans="1:1" ht="15" customHeight="1" x14ac:dyDescent="0.25">
      <c r="A463" s="70"/>
    </row>
    <row r="464" spans="1:1" ht="15" customHeight="1" x14ac:dyDescent="0.25">
      <c r="A464" s="70"/>
    </row>
    <row r="465" spans="1:1" ht="15" customHeight="1" x14ac:dyDescent="0.25">
      <c r="A465" s="70"/>
    </row>
    <row r="466" spans="1:1" ht="15" customHeight="1" x14ac:dyDescent="0.25">
      <c r="A466" s="71"/>
    </row>
    <row r="467" spans="1:1" ht="15" customHeight="1" x14ac:dyDescent="0.25">
      <c r="A467" s="71"/>
    </row>
    <row r="468" spans="1:1" ht="15" customHeight="1" x14ac:dyDescent="0.25">
      <c r="A468" s="71"/>
    </row>
    <row r="469" spans="1:1" ht="15" customHeight="1" x14ac:dyDescent="0.25">
      <c r="A469" s="71"/>
    </row>
    <row r="470" spans="1:1" ht="15" customHeight="1" x14ac:dyDescent="0.25">
      <c r="A470" s="71"/>
    </row>
    <row r="471" spans="1:1" ht="15" customHeight="1" x14ac:dyDescent="0.25">
      <c r="A471" s="71"/>
    </row>
    <row r="472" spans="1:1" ht="15" customHeight="1" x14ac:dyDescent="0.25">
      <c r="A472" s="71"/>
    </row>
    <row r="473" spans="1:1" ht="15" customHeight="1" x14ac:dyDescent="0.25">
      <c r="A473" s="71"/>
    </row>
    <row r="474" spans="1:1" ht="15" customHeight="1" x14ac:dyDescent="0.25">
      <c r="A474" s="71"/>
    </row>
    <row r="475" spans="1:1" ht="15" customHeight="1" x14ac:dyDescent="0.25">
      <c r="A475" s="71"/>
    </row>
    <row r="476" spans="1:1" ht="15" customHeight="1" x14ac:dyDescent="0.25">
      <c r="A476" s="71"/>
    </row>
    <row r="477" spans="1:1" ht="15" customHeight="1" x14ac:dyDescent="0.25">
      <c r="A477" s="71"/>
    </row>
    <row r="478" spans="1:1" ht="15" customHeight="1" x14ac:dyDescent="0.25">
      <c r="A478" s="71"/>
    </row>
    <row r="479" spans="1:1" ht="15" customHeight="1" x14ac:dyDescent="0.25">
      <c r="A479" s="71"/>
    </row>
    <row r="480" spans="1:1" ht="15" customHeight="1" x14ac:dyDescent="0.25">
      <c r="A480" s="71"/>
    </row>
  </sheetData>
  <sheetProtection algorithmName="SHA-512" hashValue="gMRPWAKamRGwoQkeZ8LU5TeJ7H5vjFUV32Yc5M6FQOKLNKAjsj6dJNlRl4/eXQcp0oSh/k95RUQm87xU6WMgCg==" saltValue="cDimM1oDtYixMBe7zlGYAw==" spinCount="100000" sheet="1" selectLockedCells="1"/>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6"/>
  <sheetViews>
    <sheetView workbookViewId="0">
      <selection activeCell="H13" sqref="H13"/>
    </sheetView>
  </sheetViews>
  <sheetFormatPr defaultRowHeight="19.95" customHeight="1" x14ac:dyDescent="0.25"/>
  <cols>
    <col min="2" max="4" width="12.77734375" customWidth="1"/>
    <col min="7" max="8" width="14.77734375" customWidth="1"/>
    <col min="9" max="9" width="12.77734375" customWidth="1"/>
  </cols>
  <sheetData>
    <row r="1" spans="2:4" ht="19.95" customHeight="1" x14ac:dyDescent="0.25">
      <c r="B1" t="s">
        <v>42</v>
      </c>
    </row>
    <row r="3" spans="2:4" ht="19.95" customHeight="1" x14ac:dyDescent="0.25">
      <c r="B3" s="37" t="s">
        <v>29</v>
      </c>
      <c r="C3" s="72" t="s">
        <v>39</v>
      </c>
      <c r="D3" s="73"/>
    </row>
    <row r="4" spans="2:4" ht="19.95" customHeight="1" x14ac:dyDescent="0.25">
      <c r="B4" s="38" t="s">
        <v>30</v>
      </c>
      <c r="C4" s="38" t="s">
        <v>40</v>
      </c>
      <c r="D4" s="38" t="s">
        <v>41</v>
      </c>
    </row>
    <row r="5" spans="2:4" ht="19.95" customHeight="1" x14ac:dyDescent="0.25">
      <c r="B5" s="39">
        <v>43466</v>
      </c>
      <c r="C5" s="50">
        <v>2.8999999999999998E-3</v>
      </c>
      <c r="D5" s="52">
        <v>9.5000000000000001E-2</v>
      </c>
    </row>
    <row r="6" spans="2:4" ht="19.95" customHeight="1" x14ac:dyDescent="0.25">
      <c r="B6" s="21">
        <v>43497</v>
      </c>
      <c r="C6" s="51">
        <v>1.23E-2</v>
      </c>
      <c r="D6" s="40">
        <v>9.0999999999999998E-2</v>
      </c>
    </row>
    <row r="7" spans="2:4" ht="19.95" customHeight="1" x14ac:dyDescent="0.25">
      <c r="B7" s="21">
        <v>43525</v>
      </c>
      <c r="C7" s="51">
        <v>0</v>
      </c>
      <c r="D7" s="40"/>
    </row>
    <row r="8" spans="2:4" ht="19.95" customHeight="1" x14ac:dyDescent="0.25">
      <c r="B8" s="21">
        <v>43556</v>
      </c>
      <c r="C8" s="51">
        <v>6.0000000000000001E-3</v>
      </c>
      <c r="D8" s="40">
        <v>8.6999999999999994E-2</v>
      </c>
    </row>
    <row r="9" spans="2:4" ht="19.95" customHeight="1" x14ac:dyDescent="0.25">
      <c r="B9" s="21">
        <v>43586</v>
      </c>
      <c r="C9" s="51">
        <v>7.1000000000000004E-3</v>
      </c>
      <c r="D9" s="40">
        <v>8.7999999999999995E-2</v>
      </c>
    </row>
    <row r="10" spans="2:4" ht="19.95" customHeight="1" x14ac:dyDescent="0.25">
      <c r="B10" s="21">
        <v>43617</v>
      </c>
      <c r="C10" s="51">
        <v>5.7999999999999996E-3</v>
      </c>
      <c r="D10" s="40"/>
    </row>
    <row r="11" spans="2:4" ht="19.95" customHeight="1" x14ac:dyDescent="0.25">
      <c r="B11" s="21">
        <v>43647</v>
      </c>
      <c r="C11" s="51">
        <v>6.8999999999999999E-3</v>
      </c>
      <c r="D11" s="40">
        <v>0.104</v>
      </c>
    </row>
    <row r="12" spans="2:4" ht="19.95" customHeight="1" x14ac:dyDescent="0.25">
      <c r="B12" s="21">
        <v>43678</v>
      </c>
      <c r="C12" s="51">
        <v>1.09E-2</v>
      </c>
      <c r="D12" s="40">
        <v>9.5000000000000001E-2</v>
      </c>
    </row>
    <row r="13" spans="2:4" ht="19.95" customHeight="1" x14ac:dyDescent="0.25">
      <c r="B13" s="21">
        <v>43709</v>
      </c>
      <c r="C13" s="51">
        <v>5.7999999999999996E-3</v>
      </c>
      <c r="D13" s="40"/>
    </row>
    <row r="14" spans="2:4" ht="19.95" customHeight="1" x14ac:dyDescent="0.25">
      <c r="B14" s="21">
        <v>43739</v>
      </c>
      <c r="C14" s="51">
        <v>8.6999999999999994E-3</v>
      </c>
      <c r="D14" s="40">
        <v>8.7999999999999995E-2</v>
      </c>
    </row>
    <row r="15" spans="2:4" ht="19.95" customHeight="1" x14ac:dyDescent="0.25">
      <c r="B15" s="21">
        <v>43770</v>
      </c>
      <c r="C15" s="51">
        <v>2.3E-3</v>
      </c>
      <c r="D15" s="40">
        <v>9.6000000000000002E-2</v>
      </c>
    </row>
    <row r="16" spans="2:4" ht="19.95" customHeight="1" x14ac:dyDescent="0.25">
      <c r="B16" s="53">
        <v>43800</v>
      </c>
      <c r="C16" s="54">
        <v>5.4000000000000003E-3</v>
      </c>
      <c r="D16" s="55"/>
    </row>
  </sheetData>
  <sheetProtection algorithmName="SHA-512" hashValue="KPAfCjwgrLa8fb4dJjbUQ+Vwb8lOsTygojSXjZ7Ajoqvml8JhyJdsC7rcRD5YPfLp/iONINssQwYHS/qaNGYMQ==" saltValue="rrrMDG6qDwTEqoE1Xu9XPQ==" spinCount="100000" sheet="1" objects="1" scenarios="1"/>
  <mergeCells count="1">
    <mergeCell ref="C3:D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defaultRowHeight="13.8" x14ac:dyDescent="0.25"/>
  <sheetData>
    <row r="1" spans="1:1" x14ac:dyDescent="0.25">
      <c r="A1" t="s">
        <v>48</v>
      </c>
    </row>
  </sheetData>
  <sheetProtection algorithmName="SHA-512" hashValue="h5M5SuA+DTKR4BH0sEeyexm4bZZMNO6SB71bxeRWHCz4Vuc1DAC72qZEqQVGayEWdbtGqaKhj+wF0YZvpF4OEQ==" saltValue="MtP8xbc4nShuJnXFCEtDIw==" spinCount="100000" sheet="1" objects="1" scenarios="1" selectLockedCells="1" selectUn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defaultRowHeight="13.8" x14ac:dyDescent="0.25"/>
  <cols>
    <col min="1" max="1" width="124.33203125" customWidth="1"/>
  </cols>
  <sheetData>
    <row r="1" spans="1:1" ht="168.6" customHeight="1" x14ac:dyDescent="0.25">
      <c r="A1" s="76" t="s">
        <v>49</v>
      </c>
    </row>
  </sheetData>
  <sheetProtection algorithmName="SHA-512" hashValue="w/vT1uL0jEK6zwnR35r0DiNEt0X4XW0i99bc5IA/kg9NJiw3gFXKDfBlfjSpjee1YCTACrBI8zwK2URjjwS7RQ==" saltValue="g/LIDUfJ+EIi0fc7AQd5XQ=="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mdl_s</vt:lpstr>
      <vt:lpstr>mdl_b</vt:lpstr>
      <vt:lpstr>example data</vt:lpstr>
      <vt:lpstr>password</vt:lpstr>
      <vt:lpstr>disclaimer</vt:lpstr>
      <vt:lpstr>mdl_s!Print_Area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Johnson</dc:creator>
  <cp:lastModifiedBy>mary johnson</cp:lastModifiedBy>
  <dcterms:created xsi:type="dcterms:W3CDTF">2018-11-27T22:02:13Z</dcterms:created>
  <dcterms:modified xsi:type="dcterms:W3CDTF">2020-07-07T16:30:19Z</dcterms:modified>
</cp:coreProperties>
</file>